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alvari contab\My documents\an 2024\CONT EXECUTIE 2024\CNAS-CONT EXECUTIE\"/>
    </mc:Choice>
  </mc:AlternateContent>
  <xr:revisionPtr revIDLastSave="0" documentId="13_ncr:1_{A3086B9E-2DCA-4EFA-A841-021EBA855CF2}"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1">cheltuieli!$A$1:$H$335</definedName>
    <definedName name="_xlnm.Print_Area" localSheetId="0">venituri!$A$1:$F$120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0" i="2" l="1"/>
  <c r="H271" i="2"/>
  <c r="H27" i="2"/>
  <c r="G273" i="2"/>
  <c r="G219" i="2"/>
  <c r="H219" i="2"/>
  <c r="D310" i="2" l="1"/>
  <c r="D17" i="2" s="1"/>
  <c r="E310" i="2"/>
  <c r="E17" i="2" s="1"/>
  <c r="F310" i="2"/>
  <c r="F17" i="2" s="1"/>
  <c r="G310" i="2"/>
  <c r="H310" i="2"/>
  <c r="H17" i="2" s="1"/>
  <c r="C310" i="2"/>
  <c r="C17" i="2" s="1"/>
  <c r="D307" i="2"/>
  <c r="D306" i="2" s="1"/>
  <c r="E307" i="2"/>
  <c r="E306" i="2" s="1"/>
  <c r="F307" i="2"/>
  <c r="F306" i="2" s="1"/>
  <c r="G307" i="2"/>
  <c r="H307" i="2"/>
  <c r="C307" i="2"/>
  <c r="C306" i="2" s="1"/>
  <c r="D303" i="2"/>
  <c r="D302" i="2" s="1"/>
  <c r="D13" i="2" s="1"/>
  <c r="E303" i="2"/>
  <c r="E302" i="2" s="1"/>
  <c r="E13" i="2" s="1"/>
  <c r="F303" i="2"/>
  <c r="F302" i="2" s="1"/>
  <c r="F13" i="2" s="1"/>
  <c r="G303" i="2"/>
  <c r="H303" i="2"/>
  <c r="C303" i="2"/>
  <c r="C302" i="2" s="1"/>
  <c r="C13" i="2" s="1"/>
  <c r="D266" i="2"/>
  <c r="E266" i="2"/>
  <c r="F266" i="2"/>
  <c r="G266" i="2"/>
  <c r="H266" i="2"/>
  <c r="C266" i="2"/>
  <c r="D202" i="2"/>
  <c r="E202" i="2"/>
  <c r="F202" i="2"/>
  <c r="G202" i="2"/>
  <c r="H202" i="2"/>
  <c r="C202" i="2"/>
  <c r="D96" i="2"/>
  <c r="E96" i="2"/>
  <c r="F96" i="2"/>
  <c r="G96" i="2"/>
  <c r="H96" i="2"/>
  <c r="C96" i="2"/>
  <c r="D98" i="1"/>
  <c r="E98" i="1"/>
  <c r="F98" i="1"/>
  <c r="C98" i="1"/>
  <c r="D95" i="1"/>
  <c r="E95" i="1"/>
  <c r="F95" i="1"/>
  <c r="C95" i="1"/>
  <c r="D90" i="1"/>
  <c r="E90" i="1"/>
  <c r="F90" i="1"/>
  <c r="C90" i="1"/>
  <c r="G306" i="2" l="1"/>
  <c r="H302" i="2"/>
  <c r="G302" i="2"/>
  <c r="G17" i="2"/>
  <c r="H306" i="2"/>
  <c r="D228" i="2"/>
  <c r="E228" i="2"/>
  <c r="F228" i="2"/>
  <c r="G228" i="2"/>
  <c r="H228" i="2"/>
  <c r="C228" i="2"/>
  <c r="D209" i="2"/>
  <c r="E209" i="2"/>
  <c r="F209" i="2"/>
  <c r="G209" i="2"/>
  <c r="H209" i="2"/>
  <c r="C209" i="2"/>
  <c r="D190" i="2"/>
  <c r="E190" i="2"/>
  <c r="F190" i="2"/>
  <c r="D180" i="2"/>
  <c r="E180" i="2"/>
  <c r="F180" i="2"/>
  <c r="G180" i="2"/>
  <c r="H180" i="2"/>
  <c r="C180" i="2"/>
  <c r="G13" i="2" l="1"/>
  <c r="H13" i="2"/>
  <c r="G285" i="2"/>
  <c r="H285" i="2"/>
  <c r="C285" i="2"/>
  <c r="D167" i="2"/>
  <c r="E167" i="2"/>
  <c r="F167" i="2"/>
  <c r="G167" i="2"/>
  <c r="H167" i="2"/>
  <c r="C167" i="2"/>
  <c r="D259" i="2" l="1"/>
  <c r="E259" i="2"/>
  <c r="F259" i="2"/>
  <c r="G259" i="2"/>
  <c r="H259" i="2"/>
  <c r="C259" i="2"/>
  <c r="C158" i="2" l="1"/>
  <c r="E158" i="2" l="1"/>
  <c r="F158" i="2"/>
  <c r="G158" i="2"/>
  <c r="H158" i="2"/>
  <c r="D158" i="2"/>
  <c r="D321" i="2" l="1"/>
  <c r="D320" i="2" s="1"/>
  <c r="D319" i="2" s="1"/>
  <c r="D318" i="2" s="1"/>
  <c r="E321" i="2"/>
  <c r="E320" i="2" s="1"/>
  <c r="E319" i="2" s="1"/>
  <c r="E318" i="2" s="1"/>
  <c r="F321" i="2"/>
  <c r="F320" i="2" s="1"/>
  <c r="F319" i="2" s="1"/>
  <c r="F318" i="2" s="1"/>
  <c r="G321" i="2"/>
  <c r="H321" i="2"/>
  <c r="G15" i="2"/>
  <c r="H15" i="2"/>
  <c r="D15" i="2"/>
  <c r="E15" i="2"/>
  <c r="D295" i="2"/>
  <c r="D294" i="2" s="1"/>
  <c r="D293" i="2" s="1"/>
  <c r="E295" i="2"/>
  <c r="E294" i="2" s="1"/>
  <c r="E293" i="2" s="1"/>
  <c r="F295" i="2"/>
  <c r="F294" i="2" s="1"/>
  <c r="F293" i="2" s="1"/>
  <c r="G295" i="2"/>
  <c r="H295" i="2"/>
  <c r="D296" i="2"/>
  <c r="E296" i="2"/>
  <c r="F296" i="2"/>
  <c r="G296" i="2"/>
  <c r="H296" i="2"/>
  <c r="D276" i="2"/>
  <c r="D275" i="2" s="1"/>
  <c r="D274" i="2" s="1"/>
  <c r="D12" i="2" s="1"/>
  <c r="E276" i="2"/>
  <c r="E275" i="2" s="1"/>
  <c r="E274" i="2" s="1"/>
  <c r="E12" i="2" s="1"/>
  <c r="F276" i="2"/>
  <c r="F275" i="2" s="1"/>
  <c r="F274" i="2" s="1"/>
  <c r="F12" i="2" s="1"/>
  <c r="G280" i="2"/>
  <c r="H276" i="2"/>
  <c r="H275" i="2" s="1"/>
  <c r="H274" i="2" s="1"/>
  <c r="H12" i="2" s="1"/>
  <c r="D273" i="2"/>
  <c r="D20" i="2" s="1"/>
  <c r="E273" i="2"/>
  <c r="E20" i="2" s="1"/>
  <c r="F273" i="2"/>
  <c r="F20" i="2" s="1"/>
  <c r="H273" i="2"/>
  <c r="D253" i="2"/>
  <c r="E253" i="2"/>
  <c r="F253" i="2"/>
  <c r="G253" i="2"/>
  <c r="H253" i="2"/>
  <c r="D250" i="2"/>
  <c r="E250" i="2"/>
  <c r="F250" i="2"/>
  <c r="G250" i="2"/>
  <c r="H250" i="2"/>
  <c r="D247" i="2"/>
  <c r="E247" i="2"/>
  <c r="F247" i="2"/>
  <c r="G247" i="2"/>
  <c r="H247" i="2"/>
  <c r="G240" i="2"/>
  <c r="H240" i="2"/>
  <c r="D234" i="2"/>
  <c r="E234" i="2"/>
  <c r="F234" i="2"/>
  <c r="G234" i="2"/>
  <c r="H234" i="2"/>
  <c r="D222" i="2"/>
  <c r="E222" i="2"/>
  <c r="F222" i="2"/>
  <c r="G222" i="2"/>
  <c r="H222" i="2"/>
  <c r="H215" i="2" s="1"/>
  <c r="D219" i="2"/>
  <c r="E219" i="2"/>
  <c r="F219" i="2"/>
  <c r="G191" i="2"/>
  <c r="H191" i="2"/>
  <c r="H190" i="2" s="1"/>
  <c r="D185" i="2"/>
  <c r="E185" i="2"/>
  <c r="F185" i="2"/>
  <c r="G185" i="2"/>
  <c r="H185" i="2"/>
  <c r="D175" i="2"/>
  <c r="E175" i="2"/>
  <c r="F175" i="2"/>
  <c r="G175" i="2"/>
  <c r="H175" i="2"/>
  <c r="D171" i="2"/>
  <c r="E171" i="2"/>
  <c r="F171" i="2"/>
  <c r="G171" i="2"/>
  <c r="H171" i="2"/>
  <c r="D163" i="2"/>
  <c r="E163" i="2"/>
  <c r="F163" i="2"/>
  <c r="G163" i="2"/>
  <c r="H163" i="2"/>
  <c r="D155" i="2"/>
  <c r="E155" i="2"/>
  <c r="F155" i="2"/>
  <c r="G155" i="2"/>
  <c r="H155" i="2"/>
  <c r="D152" i="2"/>
  <c r="E152" i="2"/>
  <c r="F152" i="2"/>
  <c r="G152" i="2"/>
  <c r="H152" i="2"/>
  <c r="D149" i="2"/>
  <c r="E149" i="2"/>
  <c r="F149" i="2"/>
  <c r="G149" i="2"/>
  <c r="H149" i="2"/>
  <c r="D143" i="2"/>
  <c r="E143" i="2"/>
  <c r="F143" i="2"/>
  <c r="G143" i="2"/>
  <c r="H143" i="2"/>
  <c r="D137" i="2"/>
  <c r="E137" i="2"/>
  <c r="F137" i="2"/>
  <c r="F136" i="2" s="1"/>
  <c r="G137" i="2"/>
  <c r="H137" i="2"/>
  <c r="D133" i="2"/>
  <c r="E133" i="2"/>
  <c r="F133" i="2"/>
  <c r="G133" i="2"/>
  <c r="H133" i="2"/>
  <c r="D130" i="2"/>
  <c r="E130" i="2"/>
  <c r="F130" i="2"/>
  <c r="G130" i="2"/>
  <c r="H130" i="2"/>
  <c r="D127" i="2"/>
  <c r="E127" i="2"/>
  <c r="F127" i="2"/>
  <c r="G127" i="2"/>
  <c r="H127" i="2"/>
  <c r="D124" i="2"/>
  <c r="E124" i="2"/>
  <c r="F124" i="2"/>
  <c r="G124" i="2"/>
  <c r="H124" i="2"/>
  <c r="D121" i="2"/>
  <c r="E121" i="2"/>
  <c r="F121" i="2"/>
  <c r="G121" i="2"/>
  <c r="H121" i="2"/>
  <c r="D118" i="2"/>
  <c r="E118" i="2"/>
  <c r="F118" i="2"/>
  <c r="G118" i="2"/>
  <c r="H118" i="2"/>
  <c r="D115" i="2"/>
  <c r="E115" i="2"/>
  <c r="F115" i="2"/>
  <c r="G115" i="2"/>
  <c r="H115" i="2"/>
  <c r="D112" i="2"/>
  <c r="E112" i="2"/>
  <c r="F112" i="2"/>
  <c r="G112" i="2"/>
  <c r="H112" i="2"/>
  <c r="H103" i="2"/>
  <c r="D103" i="2"/>
  <c r="D102" i="2" s="1"/>
  <c r="E103" i="2"/>
  <c r="E102" i="2" s="1"/>
  <c r="F103" i="2"/>
  <c r="F102" i="2" s="1"/>
  <c r="G103" i="2"/>
  <c r="D99" i="2"/>
  <c r="E99" i="2"/>
  <c r="E92" i="2" s="1"/>
  <c r="F99" i="2"/>
  <c r="G99" i="2"/>
  <c r="H99" i="2"/>
  <c r="D81" i="2"/>
  <c r="D80" i="2" s="1"/>
  <c r="D79" i="2" s="1"/>
  <c r="D18" i="2" s="1"/>
  <c r="E81" i="2"/>
  <c r="E80" i="2" s="1"/>
  <c r="F81" i="2"/>
  <c r="F80" i="2" s="1"/>
  <c r="G81" i="2"/>
  <c r="H81" i="2"/>
  <c r="H80" i="2" s="1"/>
  <c r="D76" i="2"/>
  <c r="D16" i="2" s="1"/>
  <c r="E76" i="2"/>
  <c r="E16" i="2" s="1"/>
  <c r="F76" i="2"/>
  <c r="F16" i="2" s="1"/>
  <c r="G76" i="2"/>
  <c r="H76" i="2"/>
  <c r="H16" i="2" s="1"/>
  <c r="D74" i="2"/>
  <c r="D73" i="2" s="1"/>
  <c r="D11" i="2" s="1"/>
  <c r="E74" i="2"/>
  <c r="E73" i="2" s="1"/>
  <c r="E11" i="2" s="1"/>
  <c r="F74" i="2"/>
  <c r="F73" i="2" s="1"/>
  <c r="F11" i="2" s="1"/>
  <c r="G74" i="2"/>
  <c r="H74" i="2"/>
  <c r="D70" i="2"/>
  <c r="E70" i="2"/>
  <c r="F70" i="2"/>
  <c r="D62" i="2"/>
  <c r="E62" i="2"/>
  <c r="F62" i="2"/>
  <c r="G62" i="2"/>
  <c r="H62" i="2"/>
  <c r="D60" i="2"/>
  <c r="E60" i="2"/>
  <c r="F60" i="2"/>
  <c r="G60" i="2"/>
  <c r="H60" i="2"/>
  <c r="D38" i="2"/>
  <c r="E38" i="2"/>
  <c r="F38" i="2"/>
  <c r="G38" i="2"/>
  <c r="H38" i="2"/>
  <c r="D36" i="2"/>
  <c r="E36" i="2"/>
  <c r="F36" i="2"/>
  <c r="G36" i="2"/>
  <c r="H36" i="2"/>
  <c r="D26" i="2"/>
  <c r="E26" i="2"/>
  <c r="F26" i="2"/>
  <c r="G26" i="2"/>
  <c r="H26" i="2"/>
  <c r="C250" i="2"/>
  <c r="C240" i="2"/>
  <c r="C191" i="2"/>
  <c r="C190" i="2" s="1"/>
  <c r="C143" i="2"/>
  <c r="C38" i="2"/>
  <c r="C104" i="1"/>
  <c r="D104" i="1"/>
  <c r="E104" i="1"/>
  <c r="F104" i="1"/>
  <c r="C102" i="1"/>
  <c r="C101" i="1" s="1"/>
  <c r="C100" i="1" s="1"/>
  <c r="D102" i="1"/>
  <c r="D101" i="1" s="1"/>
  <c r="D100" i="1" s="1"/>
  <c r="E102" i="1"/>
  <c r="F102" i="1"/>
  <c r="C92" i="1"/>
  <c r="D92" i="1"/>
  <c r="E92" i="1"/>
  <c r="F92" i="1"/>
  <c r="C81" i="1"/>
  <c r="D81" i="1"/>
  <c r="E81" i="1"/>
  <c r="F81" i="1"/>
  <c r="C68" i="1"/>
  <c r="D68" i="1"/>
  <c r="D67" i="1" s="1"/>
  <c r="D66" i="1" s="1"/>
  <c r="E68" i="1"/>
  <c r="F68" i="1"/>
  <c r="C64" i="1"/>
  <c r="D64" i="1"/>
  <c r="E64" i="1"/>
  <c r="F64" i="1"/>
  <c r="C59" i="1"/>
  <c r="D59" i="1"/>
  <c r="E59" i="1"/>
  <c r="F59" i="1"/>
  <c r="C56" i="1"/>
  <c r="D56" i="1"/>
  <c r="E56" i="1"/>
  <c r="F56" i="1"/>
  <c r="C54" i="1"/>
  <c r="D54" i="1"/>
  <c r="E54" i="1"/>
  <c r="F54" i="1"/>
  <c r="C29" i="1"/>
  <c r="C28" i="1" s="1"/>
  <c r="D29" i="1"/>
  <c r="D28" i="1" s="1"/>
  <c r="E29" i="1"/>
  <c r="F29" i="1"/>
  <c r="F28" i="1" s="1"/>
  <c r="C24" i="1"/>
  <c r="D24" i="1"/>
  <c r="E24" i="1"/>
  <c r="F24" i="1"/>
  <c r="C16" i="1"/>
  <c r="D16" i="1"/>
  <c r="E16" i="1"/>
  <c r="F16" i="1"/>
  <c r="C9" i="1"/>
  <c r="D9" i="1"/>
  <c r="E9" i="1"/>
  <c r="F9" i="1"/>
  <c r="C321" i="2"/>
  <c r="C320" i="2" s="1"/>
  <c r="C319" i="2" s="1"/>
  <c r="C318" i="2" s="1"/>
  <c r="C296" i="2"/>
  <c r="C295" i="2"/>
  <c r="C294" i="2" s="1"/>
  <c r="C293" i="2" s="1"/>
  <c r="C292" i="2" s="1"/>
  <c r="C291" i="2" s="1"/>
  <c r="C280" i="2"/>
  <c r="C273" i="2"/>
  <c r="C20" i="2" s="1"/>
  <c r="C253" i="2"/>
  <c r="C247" i="2"/>
  <c r="C234" i="2"/>
  <c r="C222" i="2"/>
  <c r="C219" i="2"/>
  <c r="C185" i="2"/>
  <c r="C175" i="2"/>
  <c r="C171" i="2"/>
  <c r="C163" i="2"/>
  <c r="C155" i="2"/>
  <c r="C152" i="2"/>
  <c r="C149" i="2"/>
  <c r="C137" i="2"/>
  <c r="C133" i="2"/>
  <c r="C130" i="2"/>
  <c r="C127" i="2"/>
  <c r="C124" i="2"/>
  <c r="C121" i="2"/>
  <c r="C118" i="2"/>
  <c r="C115" i="2"/>
  <c r="C112" i="2"/>
  <c r="C103" i="2"/>
  <c r="C102" i="2" s="1"/>
  <c r="C99" i="2"/>
  <c r="C81" i="2"/>
  <c r="C80" i="2" s="1"/>
  <c r="C79" i="2" s="1"/>
  <c r="C18" i="2" s="1"/>
  <c r="C76" i="2"/>
  <c r="C16" i="2" s="1"/>
  <c r="C74" i="2"/>
  <c r="C73" i="2" s="1"/>
  <c r="C11" i="2" s="1"/>
  <c r="C70" i="2"/>
  <c r="C62" i="2"/>
  <c r="C60" i="2"/>
  <c r="C36" i="2"/>
  <c r="C26" i="2"/>
  <c r="C136" i="2" l="1"/>
  <c r="G16" i="2"/>
  <c r="F101" i="1"/>
  <c r="F100" i="1" s="1"/>
  <c r="F97" i="1" s="1"/>
  <c r="E67" i="1"/>
  <c r="E66" i="1" s="1"/>
  <c r="E101" i="1"/>
  <c r="H320" i="2"/>
  <c r="G320" i="2"/>
  <c r="F58" i="1"/>
  <c r="G80" i="2"/>
  <c r="H73" i="2"/>
  <c r="G73" i="2"/>
  <c r="G215" i="2"/>
  <c r="E58" i="1"/>
  <c r="E28" i="1"/>
  <c r="G102" i="2"/>
  <c r="H102" i="2"/>
  <c r="H92" i="2" s="1"/>
  <c r="G190" i="2"/>
  <c r="G239" i="2"/>
  <c r="H20" i="2"/>
  <c r="G20" i="2"/>
  <c r="G276" i="2"/>
  <c r="G275" i="2" s="1"/>
  <c r="H294" i="2"/>
  <c r="H293" i="2" s="1"/>
  <c r="H292" i="2" s="1"/>
  <c r="H291" i="2" s="1"/>
  <c r="G294" i="2"/>
  <c r="D92" i="2"/>
  <c r="C215" i="2"/>
  <c r="D136" i="2"/>
  <c r="D111" i="2" s="1"/>
  <c r="F92" i="2"/>
  <c r="H136" i="2"/>
  <c r="H111" i="2" s="1"/>
  <c r="C58" i="1"/>
  <c r="D58" i="1"/>
  <c r="F15" i="1"/>
  <c r="E15" i="1"/>
  <c r="E53" i="1"/>
  <c r="D15" i="1"/>
  <c r="D14" i="1" s="1"/>
  <c r="D53" i="1"/>
  <c r="E170" i="2"/>
  <c r="E148" i="2" s="1"/>
  <c r="C15" i="1"/>
  <c r="C14" i="1" s="1"/>
  <c r="C53" i="1"/>
  <c r="C239" i="2"/>
  <c r="C238" i="2" s="1"/>
  <c r="C92" i="2"/>
  <c r="F67" i="1"/>
  <c r="F239" i="2"/>
  <c r="F238" i="2" s="1"/>
  <c r="F215" i="2"/>
  <c r="F189" i="2" s="1"/>
  <c r="H239" i="2"/>
  <c r="H238" i="2" s="1"/>
  <c r="F170" i="2"/>
  <c r="F148" i="2" s="1"/>
  <c r="E215" i="2"/>
  <c r="E189" i="2" s="1"/>
  <c r="E239" i="2"/>
  <c r="E238" i="2" s="1"/>
  <c r="H189" i="2"/>
  <c r="D215" i="2"/>
  <c r="D189" i="2" s="1"/>
  <c r="D239" i="2"/>
  <c r="D238" i="2" s="1"/>
  <c r="C67" i="1"/>
  <c r="C66" i="1" s="1"/>
  <c r="F53" i="1"/>
  <c r="F25" i="2"/>
  <c r="F9" i="2" s="1"/>
  <c r="G136" i="2"/>
  <c r="G170" i="2"/>
  <c r="C276" i="2"/>
  <c r="C275" i="2" s="1"/>
  <c r="C274" i="2" s="1"/>
  <c r="C12" i="2" s="1"/>
  <c r="H170" i="2"/>
  <c r="D170" i="2"/>
  <c r="D148" i="2" s="1"/>
  <c r="E136" i="2"/>
  <c r="E111" i="2" s="1"/>
  <c r="F15" i="2"/>
  <c r="F315" i="2"/>
  <c r="F314" i="2" s="1"/>
  <c r="F313" i="2" s="1"/>
  <c r="F317" i="2"/>
  <c r="F316" i="2" s="1"/>
  <c r="E317" i="2"/>
  <c r="E316" i="2" s="1"/>
  <c r="E315" i="2"/>
  <c r="E314" i="2" s="1"/>
  <c r="E313" i="2" s="1"/>
  <c r="D317" i="2"/>
  <c r="D316" i="2" s="1"/>
  <c r="D315" i="2"/>
  <c r="D314" i="2" s="1"/>
  <c r="D313" i="2" s="1"/>
  <c r="E292" i="2"/>
  <c r="E291" i="2" s="1"/>
  <c r="E14" i="2"/>
  <c r="F14" i="2"/>
  <c r="F292" i="2"/>
  <c r="F291" i="2" s="1"/>
  <c r="D292" i="2"/>
  <c r="D291" i="2" s="1"/>
  <c r="D14" i="2"/>
  <c r="H79" i="2"/>
  <c r="H19" i="2"/>
  <c r="F79" i="2"/>
  <c r="F18" i="2" s="1"/>
  <c r="F19" i="2"/>
  <c r="F111" i="2"/>
  <c r="H25" i="2"/>
  <c r="D25" i="2"/>
  <c r="D9" i="2" s="1"/>
  <c r="D19" i="2"/>
  <c r="G19" i="2"/>
  <c r="G79" i="2"/>
  <c r="E79" i="2"/>
  <c r="E18" i="2" s="1"/>
  <c r="E19" i="2"/>
  <c r="E25" i="2"/>
  <c r="G25" i="2"/>
  <c r="C97" i="1"/>
  <c r="D97" i="1"/>
  <c r="C189" i="2"/>
  <c r="C111" i="2"/>
  <c r="C15" i="2"/>
  <c r="C170" i="2"/>
  <c r="C148" i="2" s="1"/>
  <c r="C14" i="2"/>
  <c r="C317" i="2"/>
  <c r="C316" i="2" s="1"/>
  <c r="C315" i="2"/>
  <c r="C314" i="2" s="1"/>
  <c r="C313" i="2" s="1"/>
  <c r="C25" i="2"/>
  <c r="C9" i="2" s="1"/>
  <c r="C19" i="2"/>
  <c r="F52" i="1" l="1"/>
  <c r="G238" i="2"/>
  <c r="H18" i="2"/>
  <c r="G18" i="2"/>
  <c r="H14" i="2"/>
  <c r="G319" i="2"/>
  <c r="H148" i="2"/>
  <c r="H91" i="2" s="1"/>
  <c r="H319" i="2"/>
  <c r="G11" i="2"/>
  <c r="H11" i="2"/>
  <c r="G148" i="2"/>
  <c r="E100" i="1"/>
  <c r="G189" i="2"/>
  <c r="G92" i="2"/>
  <c r="F66" i="1"/>
  <c r="E52" i="1"/>
  <c r="F14" i="1"/>
  <c r="E14" i="1"/>
  <c r="H9" i="2"/>
  <c r="G111" i="2"/>
  <c r="G274" i="2"/>
  <c r="G293" i="2"/>
  <c r="G9" i="2"/>
  <c r="C52" i="1"/>
  <c r="C8" i="1" s="1"/>
  <c r="D52" i="1"/>
  <c r="D8" i="1" s="1"/>
  <c r="D91" i="2"/>
  <c r="D90" i="2" s="1"/>
  <c r="D54" i="2" s="1"/>
  <c r="D46" i="2" s="1"/>
  <c r="D45" i="2" s="1"/>
  <c r="D24" i="2" s="1"/>
  <c r="D23" i="2" s="1"/>
  <c r="F91" i="2"/>
  <c r="F90" i="2" s="1"/>
  <c r="F54" i="2" s="1"/>
  <c r="F46" i="2" s="1"/>
  <c r="F45" i="2" s="1"/>
  <c r="F10" i="2" s="1"/>
  <c r="F22" i="2" s="1"/>
  <c r="F21" i="2" s="1"/>
  <c r="E91" i="2"/>
  <c r="E90" i="2" s="1"/>
  <c r="E54" i="2" s="1"/>
  <c r="E46" i="2" s="1"/>
  <c r="E45" i="2" s="1"/>
  <c r="E10" i="2" s="1"/>
  <c r="E9" i="2"/>
  <c r="C91" i="2"/>
  <c r="C90" i="2" s="1"/>
  <c r="C54" i="2" s="1"/>
  <c r="C46" i="2" s="1"/>
  <c r="C45" i="2" s="1"/>
  <c r="C88" i="2" s="1"/>
  <c r="F8" i="1" l="1"/>
  <c r="F7" i="1" s="1"/>
  <c r="E97" i="1"/>
  <c r="H318" i="2"/>
  <c r="G318" i="2"/>
  <c r="E8" i="1"/>
  <c r="G91" i="2"/>
  <c r="G90" i="2" s="1"/>
  <c r="H90" i="2"/>
  <c r="H54" i="2" s="1"/>
  <c r="H46" i="2" s="1"/>
  <c r="H45" i="2" s="1"/>
  <c r="H88" i="2" s="1"/>
  <c r="G12" i="2"/>
  <c r="G14" i="2"/>
  <c r="G292" i="2"/>
  <c r="D7" i="1"/>
  <c r="C7" i="1"/>
  <c r="F8" i="2"/>
  <c r="E8" i="2"/>
  <c r="D88" i="2"/>
  <c r="D10" i="2"/>
  <c r="F88" i="2"/>
  <c r="E24" i="2"/>
  <c r="E23" i="2" s="1"/>
  <c r="F24" i="2"/>
  <c r="F23" i="2" s="1"/>
  <c r="E88" i="2"/>
  <c r="E22" i="2"/>
  <c r="E21" i="2" s="1"/>
  <c r="C10" i="2"/>
  <c r="C8" i="2" s="1"/>
  <c r="C24" i="2"/>
  <c r="C23" i="2" s="1"/>
  <c r="E7" i="1" l="1"/>
  <c r="G315" i="2"/>
  <c r="G317" i="2"/>
  <c r="H317" i="2"/>
  <c r="H316" i="2" s="1"/>
  <c r="H315" i="2"/>
  <c r="H24" i="2"/>
  <c r="H23" i="2" s="1"/>
  <c r="G54" i="2"/>
  <c r="H10" i="2"/>
  <c r="H8" i="2" s="1"/>
  <c r="G291" i="2"/>
  <c r="E7" i="2"/>
  <c r="F7" i="2"/>
  <c r="D22" i="2"/>
  <c r="D21" i="2" s="1"/>
  <c r="D8" i="2"/>
  <c r="C22" i="2"/>
  <c r="C21" i="2" s="1"/>
  <c r="C7" i="2"/>
  <c r="H314" i="2" l="1"/>
  <c r="G316" i="2"/>
  <c r="G314" i="2"/>
  <c r="G46" i="2"/>
  <c r="G45" i="2" s="1"/>
  <c r="H22" i="2"/>
  <c r="H21" i="2" s="1"/>
  <c r="H7" i="2"/>
  <c r="D7" i="2"/>
  <c r="G313" i="2" l="1"/>
  <c r="H313" i="2"/>
  <c r="G10" i="2"/>
  <c r="G24" i="2"/>
  <c r="G88" i="2"/>
  <c r="G23" i="2" l="1"/>
  <c r="G8" i="2"/>
  <c r="G22" i="2"/>
  <c r="G21" i="2" l="1"/>
  <c r="G7" i="2"/>
</calcChain>
</file>

<file path=xl/sharedStrings.xml><?xml version="1.0" encoding="utf-8"?>
<sst xmlns="http://schemas.openxmlformats.org/spreadsheetml/2006/main" count="657" uniqueCount="522">
  <si>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</si>
  <si>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</si>
  <si>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</si>
  <si>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</si>
  <si>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</si>
  <si>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</si>
  <si>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</si>
  <si>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</si>
  <si>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</si>
  <si>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</si>
  <si>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</si>
  <si>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</si>
  <si>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</si>
  <si>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</si>
  <si>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</si>
  <si>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</si>
  <si>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</si>
  <si>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</si>
  <si>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</si>
  <si>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</si>
  <si>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</si>
  <si>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</si>
  <si>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</si>
  <si>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</si>
  <si>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</si>
  <si>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</si>
  <si>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</si>
  <si>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</si>
  <si>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</si>
  <si>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</si>
  <si>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</si>
  <si>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</si>
  <si>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</si>
  <si>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</si>
  <si>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</si>
  <si>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</si>
  <si>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</si>
  <si>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</si>
  <si>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</si>
  <si>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</si>
  <si>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</si>
  <si>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</si>
  <si>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</si>
  <si>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</si>
  <si>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</si>
  <si>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</si>
  <si>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</si>
  <si>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</si>
  <si>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</si>
  <si>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</si>
  <si>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</si>
  <si>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</si>
  <si>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</si>
  <si>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</si>
  <si>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</si>
  <si>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</si>
  <si>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</si>
  <si>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</si>
  <si>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</si>
  <si>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</si>
  <si>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</si>
  <si>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</si>
  <si>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</si>
  <si>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</si>
  <si>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</si>
  <si>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</si>
  <si>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</si>
  <si>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</si>
  <si>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</si>
  <si>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</si>
  <si>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</si>
  <si>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</si>
  <si>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</si>
  <si>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</si>
  <si>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</si>
  <si>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</si>
  <si>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</si>
  <si>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</si>
  <si>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</si>
  <si>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</si>
  <si>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</si>
  <si>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</si>
  <si>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</si>
  <si>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</si>
  <si>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</si>
  <si>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</si>
  <si>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</si>
  <si>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</si>
  <si>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</si>
  <si>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</si>
  <si>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</si>
  <si>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</si>
  <si>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</si>
  <si>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</si>
  <si>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</si>
  <si>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</si>
  <si>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</si>
  <si>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</si>
  <si>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</si>
  <si>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</si>
  <si>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</si>
  <si>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</si>
  <si>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</si>
  <si>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</si>
  <si>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</si>
  <si>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</si>
  <si>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</si>
  <si>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</si>
  <si>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</si>
  <si>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</si>
  <si>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</si>
  <si>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</si>
  <si>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</si>
  <si>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</si>
  <si>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</si>
  <si>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</si>
  <si>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</si>
  <si>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</si>
  <si>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</si>
  <si>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</si>
  <si>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</si>
  <si>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</si>
  <si>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</si>
  <si>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</si>
  <si>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</si>
  <si>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</si>
  <si>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</si>
  <si>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</si>
  <si>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</si>
  <si>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</si>
  <si>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</si>
  <si>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</si>
  <si>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</si>
  <si>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</si>
  <si>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</si>
  <si>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</si>
  <si>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</si>
  <si>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</si>
  <si>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</si>
  <si>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</si>
  <si>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</si>
  <si>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</si>
  <si>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</si>
  <si>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</si>
  <si>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</si>
  <si>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</si>
  <si>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</si>
  <si>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</si>
  <si>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</si>
  <si>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</si>
  <si>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</si>
  <si>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</si>
  <si>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</si>
  <si>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</si>
  <si>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</si>
  <si>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</si>
  <si>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</si>
  <si>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</si>
  <si>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</si>
  <si>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</si>
  <si>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</si>
  <si>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</si>
  <si>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</si>
  <si>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</si>
  <si>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</si>
  <si>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</si>
  <si>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</si>
  <si>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</si>
  <si>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</si>
  <si>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</si>
  <si>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</si>
  <si>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</si>
  <si>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</si>
  <si>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48.05</t>
  </si>
  <si>
    <t>48.05.02</t>
  </si>
  <si>
    <t>08</t>
  </si>
  <si>
    <t>FONDURI EXTERNE NERAMBURSABILE
TOTAL VENITURI</t>
  </si>
  <si>
    <t>48.08</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</si>
  <si>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</si>
  <si>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</si>
  <si>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</si>
  <si>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</si>
  <si>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</si>
  <si>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</si>
  <si>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</si>
  <si>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</si>
  <si>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</si>
  <si>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</si>
  <si>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</si>
  <si>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</si>
  <si>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</si>
  <si>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</si>
  <si>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</si>
  <si>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</si>
  <si>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</si>
  <si>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</si>
  <si>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</si>
  <si>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</si>
  <si>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</si>
  <si>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</si>
  <si>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</si>
  <si>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</si>
  <si>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</si>
  <si>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</si>
  <si>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</si>
  <si>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</si>
  <si>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</si>
  <si>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</si>
  <si>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</si>
  <si>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</si>
  <si>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</si>
  <si>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</si>
  <si>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</si>
  <si>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</si>
  <si>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</si>
  <si>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</si>
  <si>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</si>
  <si>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</si>
  <si>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</si>
  <si>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</si>
  <si>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</si>
  <si>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</si>
  <si>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</si>
  <si>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</si>
  <si>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</si>
  <si>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</si>
  <si>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</si>
  <si>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</si>
  <si>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</si>
  <si>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</si>
  <si>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</si>
  <si>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</si>
  <si>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</si>
  <si>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</si>
  <si>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</si>
  <si>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</si>
  <si>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</si>
  <si>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</si>
  <si>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</si>
  <si>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</si>
  <si>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</si>
  <si>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</si>
  <si>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</si>
  <si>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</si>
  <si>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</si>
  <si>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</si>
  <si>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</si>
  <si>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</si>
  <si>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</si>
  <si>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</si>
  <si>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</si>
  <si>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</si>
  <si>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</si>
  <si>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</si>
  <si>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</si>
  <si>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</si>
  <si>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</si>
  <si>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</si>
  <si>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</si>
  <si>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</si>
  <si>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</si>
  <si>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</si>
  <si>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</si>
  <si>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</si>
  <si>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</si>
  <si>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</si>
  <si>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</si>
  <si>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</si>
  <si>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</si>
  <si>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</si>
  <si>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</si>
  <si>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</si>
  <si>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</si>
  <si>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</si>
  <si>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</si>
  <si>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</si>
  <si>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</si>
  <si>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</si>
  <si>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</si>
  <si>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</si>
  <si>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</si>
  <si>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</si>
  <si>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</si>
  <si>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</si>
  <si>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</si>
  <si>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</si>
  <si>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</si>
  <si>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</si>
  <si>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</si>
  <si>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</si>
  <si>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</si>
  <si>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</si>
  <si>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</si>
  <si>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</si>
  <si>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</si>
  <si>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</si>
  <si>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</si>
  <si>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</si>
  <si>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</si>
  <si>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</si>
  <si>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</si>
  <si>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</si>
  <si>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</si>
  <si>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</si>
  <si>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</si>
  <si>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</si>
  <si>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</si>
  <si>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</si>
  <si>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</si>
  <si>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</si>
  <si>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</si>
  <si>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</si>
  <si>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</si>
  <si>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</si>
  <si>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</si>
  <si>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</si>
  <si>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</si>
  <si>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</si>
  <si>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</si>
  <si>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</si>
  <si>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</si>
  <si>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</si>
  <si>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</si>
  <si>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</si>
  <si>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</si>
  <si>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</si>
  <si>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</si>
  <si>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</si>
  <si>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</si>
  <si>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</si>
  <si>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</si>
  <si>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</si>
  <si>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</si>
  <si>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</si>
  <si>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</si>
  <si>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</si>
  <si>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</si>
  <si>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</si>
  <si>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</si>
  <si>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</si>
  <si>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</si>
  <si>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</si>
  <si>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</si>
  <si>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</si>
  <si>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</si>
  <si>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</si>
  <si>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</si>
  <si>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</si>
  <si>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</si>
  <si>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</si>
  <si>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</si>
  <si>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</si>
  <si>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</si>
  <si>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</si>
  <si>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</si>
  <si>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</si>
  <si>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</si>
  <si>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</si>
  <si>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</si>
  <si>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</si>
  <si>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</si>
  <si>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</si>
  <si>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</si>
  <si>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</si>
  <si>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</si>
  <si>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</si>
  <si>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</si>
  <si>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</si>
  <si>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</si>
  <si>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</si>
  <si>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</si>
  <si>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</si>
  <si>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</si>
  <si>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</si>
  <si>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</si>
  <si>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</si>
  <si>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</si>
  <si>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</si>
  <si>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</si>
  <si>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</si>
  <si>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</si>
  <si>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</si>
  <si>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</si>
  <si>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</si>
  <si>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</si>
  <si>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</si>
  <si>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</si>
  <si>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</si>
  <si>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</si>
  <si>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</si>
  <si>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</si>
  <si>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</si>
  <si>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</si>
  <si>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</si>
  <si>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</si>
  <si>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</si>
  <si>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</si>
  <si>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</si>
  <si>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</si>
  <si>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</si>
  <si>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</si>
  <si>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</si>
  <si>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</si>
  <si>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</si>
  <si>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</si>
  <si>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</si>
  <si>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</si>
  <si>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</si>
  <si>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</si>
  <si>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</si>
  <si>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</si>
  <si>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</si>
  <si>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</si>
  <si>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</si>
  <si>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</si>
  <si>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</si>
  <si>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</si>
  <si>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</si>
  <si>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</si>
  <si>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</si>
  <si>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</si>
  <si>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</si>
  <si>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</si>
  <si>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</si>
  <si>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</si>
  <si>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</si>
  <si>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</si>
  <si>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</si>
  <si>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</si>
  <si>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</si>
  <si>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</si>
  <si>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</si>
  <si>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</si>
  <si>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</si>
  <si>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</si>
  <si>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</si>
  <si>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</si>
  <si>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</si>
  <si>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</si>
  <si>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</si>
  <si>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</si>
  <si>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</si>
  <si>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</si>
  <si>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</si>
  <si>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</si>
  <si>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</si>
  <si>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</si>
  <si>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</si>
  <si>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</si>
  <si>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</si>
  <si>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</si>
  <si>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</si>
  <si>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</si>
  <si>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</si>
  <si>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</si>
  <si>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</si>
  <si>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Finantarea nationala</t>
  </si>
  <si>
    <t>Finantarea externa nerambursabila</t>
  </si>
  <si>
    <t>Finantare nationala</t>
  </si>
  <si>
    <t>Finantare externa nerambursabila</t>
  </si>
  <si>
    <t>FONDURI EXTERNE NERAMBURSABILE</t>
  </si>
  <si>
    <t>Alte chelutuieli in domeniul sanatatii</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</si>
  <si>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</si>
  <si>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</si>
  <si>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</si>
  <si>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</si>
  <si>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</si>
  <si>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</si>
  <si>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</si>
  <si>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</si>
  <si>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</si>
  <si>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</si>
  <si>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</si>
  <si>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</si>
  <si>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</si>
  <si>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</si>
  <si>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</si>
  <si>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</si>
  <si>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</si>
  <si>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</si>
  <si>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</si>
  <si>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</si>
  <si>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</si>
  <si>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</si>
  <si>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</si>
  <si>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</si>
  <si>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SUME PRIMITE DE LA UE/ALTI DONATORI IN CONTUL PLATILOR EFECTUATE SI PREFINANTARI</t>
  </si>
  <si>
    <t>Fondul Social European</t>
  </si>
  <si>
    <t>48.05.19</t>
  </si>
  <si>
    <t>SUME AFERENTE ASISTENTEI FINANCIARE NERAMBURSABILE ALOCATE PENTRU PNRR</t>
  </si>
  <si>
    <t>Sume rambursate din PNRR</t>
  </si>
  <si>
    <t>49.05</t>
  </si>
  <si>
    <t>49.05.02</t>
  </si>
  <si>
    <t>48.08.19</t>
  </si>
  <si>
    <t>TITLUL VIII PROIECTE CU FINANTARE DIN FONDURI EXTERNE NERAMBURSABILE (FEN) POSTADERARE</t>
  </si>
  <si>
    <t>TITLUL XII PROIECTE CU FINANTARE DIN SUMELE REPREZENTAND ASISTENTA FINANCIARA NERAMBURSABILA AFERENTA PNRR</t>
  </si>
  <si>
    <t xml:space="preserve">    ~ medicamente imunologice folosite pentru producerea imunităţii active (sau folosite pentru prevenirea unor boli transmisibile), de care beneficiază unele segmente populaţionale în tratamentul ambulatoriu în regim de compensare, din care:</t>
  </si>
  <si>
    <t xml:space="preserve">         Programul national de sanatate mintala-Subprogramul national de tratament al bolnavilor cu toxicodependeta, precum si de testare a metabolitilor stupefiantelor</t>
  </si>
  <si>
    <t xml:space="preserve"> ~ Programul național de îngrijiri paliative</t>
  </si>
  <si>
    <t>Ingrijiri medicale la domiciliu, din care:</t>
  </si>
  <si>
    <t>Programe finantate din Fondul Social European Plus (FSE+), aferente cadrului financiar 2021-2027</t>
  </si>
  <si>
    <t>Fonduri europene nerambursabile</t>
  </si>
  <si>
    <t>Sume aferente TVA</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</si>
  <si>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</si>
  <si>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</si>
  <si>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</si>
  <si>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</si>
  <si>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</si>
  <si>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</si>
  <si>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</si>
  <si>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</si>
  <si>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</si>
  <si>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</si>
  <si>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CASA DE ASIGURARI DE SANATATE GALATI</t>
  </si>
  <si>
    <t>CONT DE EXECUTIE CHELTUIELI FEBRUARIE 2024</t>
  </si>
  <si>
    <t>Credite de angajament        Fila buget nr. VH 1335/22.02.2024</t>
  </si>
  <si>
    <t>Credite bugetare anuale aprobate la finele perioadei de raportare          Fila buget nr. VH 1335/22.02.2024</t>
  </si>
  <si>
    <t>Prevederi bugetare trimestriale cumulate     Fila buget nr. VH 1354/23.02.2024</t>
  </si>
  <si>
    <t>Prevederi bugetare aprobate la finele perioadei de raportare            Fila buget nr. VH 1335/22.02.2024</t>
  </si>
  <si>
    <t>Credite bugetare trimestriale cumulate           Fila buget nr. VH 1354/23.02.2024</t>
  </si>
  <si>
    <t>CONT DE EXECUTIE VENITURI  FEBRUARIE 2024</t>
  </si>
  <si>
    <t>Silvia-Georgiana CHIRIA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</si>
</sst>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31">
    <font>
      <sz val="10"/>
      <name val="Arial"/>
      <charset val="238"/>
    </font>
    <font>
      <sz val="10"/>
      <name val="Arial"/>
      <family val="2"/>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sz val="10"/>
      <name val="Palatino Linotype"/>
      <family val="1"/>
    </font>
    <font>
      <b/>
      <i/>
      <sz val="10"/>
      <name val="Palatino Linotype"/>
      <family val="1"/>
    </font>
    <font>
      <i/>
      <sz val="11"/>
      <name val="Arial"/>
      <family val="2"/>
    </font>
    <font>
      <sz val="11"/>
      <name val="Arial"/>
      <family val="2"/>
    </font>
    <font>
      <b/>
      <sz val="11"/>
      <name val="Arial"/>
      <family val="2"/>
      <charset val="238"/>
    </font>
    <font>
      <sz val="11"/>
      <name val="Arial"/>
      <family val="2"/>
      <charset val="238"/>
    </font>
    <font>
      <b/>
      <sz val="13"/>
      <name val="Times New Roman"/>
      <family val="1"/>
    </font>
    <font>
      <b/>
      <i/>
      <sz val="13"/>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6" fillId="0" borderId="0"/>
    <xf numFmtId="0" fontId="6" fillId="0" borderId="0"/>
    <xf numFmtId="0" fontId="6" fillId="0" borderId="0"/>
    <xf numFmtId="0" fontId="1" fillId="0" borderId="0"/>
    <xf numFmtId="0" fontId="1" fillId="0" borderId="0"/>
    <xf numFmtId="0" fontId="28" fillId="0" borderId="0"/>
  </cellStyleXfs>
  <cellXfs count="137">
    <xf numFmtId="0" fontId="0" fillId="0" borderId="0" xfId="0"/>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49" fontId="11" fillId="0" borderId="1" xfId="0" applyNumberFormat="1" applyFont="1" applyBorder="1" applyAlignment="1">
      <alignment vertical="top" wrapText="1"/>
    </xf>
    <xf numFmtId="164" fontId="11" fillId="0" borderId="1" xfId="2" applyNumberFormat="1" applyFont="1" applyBorder="1" applyAlignment="1">
      <alignment horizontal="left" wrapText="1"/>
    </xf>
    <xf numFmtId="0" fontId="11" fillId="0" borderId="0" xfId="0" applyFont="1"/>
    <xf numFmtId="164"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4" fontId="9" fillId="0" borderId="1" xfId="2" applyNumberFormat="1" applyFont="1" applyBorder="1" applyAlignment="1">
      <alignment wrapText="1"/>
    </xf>
    <xf numFmtId="164"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4" fontId="12" fillId="0" borderId="1" xfId="2" applyNumberFormat="1" applyFont="1" applyBorder="1" applyAlignment="1">
      <alignment wrapText="1"/>
    </xf>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4" fontId="11" fillId="0" borderId="1" xfId="3" applyNumberFormat="1" applyFont="1" applyBorder="1" applyAlignment="1">
      <alignment wrapText="1"/>
    </xf>
    <xf numFmtId="164"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4" fontId="16" fillId="0" borderId="1" xfId="2" applyNumberFormat="1" applyFont="1" applyBorder="1" applyAlignment="1">
      <alignment wrapText="1"/>
    </xf>
    <xf numFmtId="164" fontId="16" fillId="0" borderId="1" xfId="2" applyNumberFormat="1" applyFont="1" applyBorder="1" applyAlignment="1">
      <alignment horizontal="left" vertical="center" wrapText="1"/>
    </xf>
    <xf numFmtId="164" fontId="17" fillId="0" borderId="1" xfId="3" applyNumberFormat="1" applyFont="1" applyBorder="1" applyAlignment="1">
      <alignment horizontal="left" vertical="center" wrapText="1"/>
    </xf>
    <xf numFmtId="164" fontId="16" fillId="0" borderId="1" xfId="3" applyNumberFormat="1" applyFont="1" applyBorder="1" applyAlignment="1">
      <alignment horizontal="left" vertical="center" wrapText="1"/>
    </xf>
    <xf numFmtId="164" fontId="11" fillId="0" borderId="1" xfId="4" applyNumberFormat="1" applyFont="1" applyBorder="1" applyAlignment="1">
      <alignment vertical="top" wrapText="1"/>
    </xf>
    <xf numFmtId="164" fontId="9" fillId="0" borderId="1" xfId="4" applyNumberFormat="1" applyFont="1" applyBorder="1" applyAlignment="1">
      <alignment vertical="top" wrapText="1"/>
    </xf>
    <xf numFmtId="164" fontId="11" fillId="0" borderId="1" xfId="5" applyNumberFormat="1" applyFont="1" applyBorder="1" applyAlignment="1">
      <alignment vertical="top" wrapText="1"/>
    </xf>
    <xf numFmtId="4" fontId="9" fillId="0" borderId="1" xfId="0" applyNumberFormat="1" applyFont="1" applyBorder="1"/>
    <xf numFmtId="164"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4" fontId="11" fillId="0" borderId="1" xfId="2" applyNumberFormat="1" applyFont="1" applyBorder="1"/>
    <xf numFmtId="164"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3" fillId="0" borderId="1" xfId="0" applyNumberFormat="1" applyFont="1" applyBorder="1" applyAlignment="1">
      <alignment vertical="top" wrapText="1"/>
    </xf>
    <xf numFmtId="4" fontId="10" fillId="2" borderId="1" xfId="0" applyNumberFormat="1" applyFont="1" applyFill="1" applyBorder="1" applyAlignment="1">
      <alignment horizontal="right"/>
    </xf>
    <xf numFmtId="0" fontId="9" fillId="2" borderId="0" xfId="0" applyFont="1" applyFill="1"/>
    <xf numFmtId="49" fontId="9" fillId="2" borderId="0" xfId="0" applyNumberFormat="1" applyFont="1" applyFill="1" applyAlignment="1">
      <alignment vertical="top" wrapText="1"/>
    </xf>
    <xf numFmtId="164" fontId="9" fillId="2" borderId="1" xfId="2" applyNumberFormat="1" applyFont="1" applyFill="1" applyBorder="1"/>
    <xf numFmtId="164" fontId="23" fillId="0" borderId="1" xfId="2" applyNumberFormat="1" applyFont="1" applyBorder="1" applyAlignment="1">
      <alignment wrapText="1"/>
    </xf>
    <xf numFmtId="2" fontId="3" fillId="0" borderId="1" xfId="0" applyNumberFormat="1" applyFont="1" applyBorder="1" applyAlignment="1">
      <alignment horizontal="left" vertical="center" wrapText="1"/>
    </xf>
    <xf numFmtId="164" fontId="24" fillId="0" borderId="1" xfId="2" applyNumberFormat="1" applyFont="1" applyBorder="1" applyAlignment="1">
      <alignment wrapText="1"/>
    </xf>
    <xf numFmtId="3" fontId="23" fillId="0" borderId="1" xfId="0" applyNumberFormat="1" applyFont="1" applyBorder="1" applyAlignment="1">
      <alignment wrapText="1"/>
    </xf>
    <xf numFmtId="4" fontId="23" fillId="0" borderId="1" xfId="0" applyNumberFormat="1" applyFont="1" applyBorder="1"/>
    <xf numFmtId="4" fontId="9" fillId="3" borderId="0" xfId="0" applyNumberFormat="1" applyFont="1" applyFill="1"/>
    <xf numFmtId="0" fontId="25" fillId="0" borderId="0" xfId="0" applyFont="1"/>
    <xf numFmtId="0" fontId="25" fillId="0" borderId="0" xfId="0" applyFont="1" applyAlignment="1">
      <alignment wrapText="1"/>
    </xf>
    <xf numFmtId="0" fontId="5" fillId="0" borderId="0" xfId="0" applyFont="1"/>
    <xf numFmtId="0" fontId="26" fillId="0" borderId="0" xfId="0" applyFont="1" applyAlignment="1">
      <alignment wrapText="1"/>
    </xf>
    <xf numFmtId="0" fontId="27" fillId="0" borderId="0" xfId="0" applyFont="1"/>
    <xf numFmtId="4" fontId="27"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5" fillId="0" borderId="0" xfId="0" applyNumberFormat="1" applyFont="1" applyAlignment="1">
      <alignment horizontal="center"/>
    </xf>
    <xf numFmtId="4" fontId="10" fillId="0" borderId="0" xfId="0" applyNumberFormat="1" applyFont="1" applyAlignment="1">
      <alignment horizontal="center" wrapText="1"/>
    </xf>
    <xf numFmtId="4" fontId="10" fillId="0" borderId="1" xfId="0" applyNumberFormat="1" applyFont="1" applyBorder="1" applyAlignment="1">
      <alignment horizontal="center"/>
    </xf>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4" fontId="11" fillId="2" borderId="1" xfId="3" applyNumberFormat="1" applyFont="1" applyFill="1" applyBorder="1" applyAlignment="1">
      <alignment horizontal="right" wrapText="1"/>
    </xf>
    <xf numFmtId="4" fontId="9" fillId="2" borderId="1" xfId="0" applyNumberFormat="1" applyFont="1" applyFill="1" applyBorder="1"/>
    <xf numFmtId="3" fontId="4" fillId="3" borderId="0" xfId="0" applyNumberFormat="1" applyFont="1" applyFill="1"/>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4" fillId="0" borderId="1" xfId="0" applyNumberFormat="1" applyFont="1" applyBorder="1"/>
    <xf numFmtId="4" fontId="9" fillId="3" borderId="1" xfId="0" applyNumberFormat="1" applyFont="1" applyFill="1" applyBorder="1"/>
    <xf numFmtId="0" fontId="3" fillId="0" borderId="0" xfId="0" applyFont="1" applyAlignment="1">
      <alignment horizontal="center" wrapText="1"/>
    </xf>
    <xf numFmtId="0" fontId="3" fillId="0" borderId="0" xfId="0" applyFont="1" applyAlignment="1">
      <alignment horizontal="center"/>
    </xf>
    <xf numFmtId="3" fontId="29" fillId="0" borderId="0" xfId="0" applyNumberFormat="1" applyFont="1" applyAlignment="1">
      <alignment horizontal="left"/>
    </xf>
    <xf numFmtId="3" fontId="30" fillId="0" borderId="0" xfId="0" applyNumberFormat="1" applyFont="1" applyAlignment="1">
      <alignment horizontal="left"/>
    </xf>
    <xf numFmtId="4" fontId="1" fillId="0" borderId="0" xfId="0" applyNumberFormat="1" applyFont="1"/>
  </cellXfs>
  <cellStyles count="7">
    <cellStyle name="Normal" xfId="0" builtinId="0"/>
    <cellStyle name="Normal 2" xfId="1" xr:uid="{00000000-0005-0000-0000-000001000000}"/>
    <cellStyle name="Normal 3" xfId="6" xr:uid="{D568B05E-AAD0-405E-B625-F8A9F6D893FA}"/>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Q150"/>
  <sheetViews>
    <sheetView tabSelected="1" zoomScaleNormal="100" workbookViewId="0">
      <pane xSplit="3" ySplit="6" topLeftCell="D119" activePane="bottomRight" state="frozen"/>
      <selection activeCell="B2" sqref="B2"/>
      <selection pane="topRight" activeCell="B2" sqref="B2"/>
      <selection pane="bottomLeft" activeCell="B2" sqref="B2"/>
      <selection pane="bottomRight" activeCell="C131" sqref="C131"/>
    </sheetView>
  </sheetViews>
  <sheetFormatPr defaultColWidth="9.140625" defaultRowHeight="12.75"/>
  <cols>
    <col min="1" max="1" width="11" style="32" customWidth="1"/>
    <col min="2" max="2" width="59.5703125" style="5" customWidth="1"/>
    <col min="3" max="3" width="15" style="24" customWidth="1"/>
    <col min="4" max="4" width="14.7109375" style="24" customWidth="1"/>
    <col min="5" max="6" width="18" style="24" customWidth="1"/>
    <col min="7" max="7" width="10.140625" style="5" customWidth="1"/>
    <col min="8" max="8" width="10.85546875" style="5" customWidth="1"/>
    <col min="9" max="9" width="9.7109375" style="5" customWidth="1"/>
    <col min="10" max="11" width="10.5703125" style="5" customWidth="1"/>
    <col min="12" max="12" width="10.85546875" style="5" customWidth="1"/>
    <col min="13" max="13" width="9.85546875" style="5" customWidth="1"/>
    <col min="14" max="14" width="9" style="5" customWidth="1"/>
    <col min="15" max="15" width="10.140625" style="5" customWidth="1"/>
    <col min="16" max="16" width="10.5703125" style="5" customWidth="1"/>
    <col min="17" max="17" width="10.7109375" style="5" customWidth="1"/>
    <col min="18" max="18" width="9.28515625" style="5" customWidth="1"/>
    <col min="19" max="19" width="10.28515625" style="5" customWidth="1"/>
    <col min="20" max="20" width="9.85546875" style="5" customWidth="1"/>
    <col min="21" max="21" width="10.7109375" style="5" customWidth="1"/>
    <col min="22" max="22" width="10" style="5" customWidth="1"/>
    <col min="23" max="23" width="10.28515625" style="5" customWidth="1"/>
    <col min="24" max="24" width="9.5703125" style="5" customWidth="1"/>
    <col min="25" max="25" width="10.7109375" style="5" customWidth="1"/>
    <col min="26" max="26" width="10.140625" style="5" bestFit="1" customWidth="1"/>
    <col min="27" max="27" width="10.5703125" style="5" customWidth="1"/>
    <col min="28" max="28" width="10" style="5" customWidth="1"/>
    <col min="29" max="29" width="10.85546875" style="5" customWidth="1"/>
    <col min="30" max="30" width="10.140625" style="5" customWidth="1"/>
    <col min="31" max="31" width="9.7109375" style="5" customWidth="1"/>
    <col min="32" max="32" width="10.85546875" style="5" customWidth="1"/>
    <col min="33" max="33" width="11.140625" style="5" customWidth="1"/>
    <col min="34" max="34" width="9.140625" style="5"/>
    <col min="35" max="35" width="10.5703125" style="5" customWidth="1"/>
    <col min="36" max="36" width="9.85546875" style="5" customWidth="1"/>
    <col min="37" max="37" width="10.85546875" style="5" customWidth="1"/>
    <col min="38" max="38" width="10.28515625" style="5" customWidth="1"/>
    <col min="39" max="39" width="8.5703125" style="5" customWidth="1"/>
    <col min="40" max="40" width="10.42578125" style="5" customWidth="1"/>
    <col min="41" max="42" width="9.85546875" style="5" customWidth="1"/>
    <col min="43" max="43" width="9.28515625" style="5" customWidth="1"/>
    <col min="44" max="44" width="9" style="5" customWidth="1"/>
    <col min="45" max="45" width="10.42578125" style="5" customWidth="1"/>
    <col min="46" max="46" width="11.28515625" style="5" customWidth="1"/>
    <col min="47" max="47" width="9.85546875" style="5" customWidth="1"/>
    <col min="48" max="48" width="10.42578125" style="5" customWidth="1"/>
    <col min="49" max="49" width="9.7109375" style="5" customWidth="1"/>
    <col min="50" max="50" width="11.140625" style="5" customWidth="1"/>
    <col min="51" max="51" width="10.42578125" style="5" customWidth="1"/>
    <col min="52" max="52" width="10" style="5" customWidth="1"/>
    <col min="53" max="53" width="10.140625" style="5" customWidth="1"/>
    <col min="54" max="54" width="10.7109375" style="5" customWidth="1"/>
    <col min="55" max="55" width="11.140625" style="5" customWidth="1"/>
    <col min="56" max="56" width="9.5703125" style="5" customWidth="1"/>
    <col min="57" max="57" width="11.28515625" style="5" customWidth="1"/>
    <col min="58" max="58" width="11" style="5" customWidth="1"/>
    <col min="59" max="59" width="9.85546875" style="5" customWidth="1"/>
    <col min="60" max="60" width="10.7109375" style="5" customWidth="1"/>
    <col min="61" max="61" width="10.28515625" style="5" customWidth="1"/>
    <col min="62" max="62" width="10.5703125" style="5" customWidth="1"/>
    <col min="63" max="63" width="9.5703125" style="5" customWidth="1"/>
    <col min="64" max="64" width="8.42578125" style="5" customWidth="1"/>
    <col min="65" max="65" width="10.7109375" style="5" customWidth="1"/>
    <col min="66" max="66" width="10.140625" style="5" customWidth="1"/>
    <col min="67" max="67" width="10.7109375" style="5" customWidth="1"/>
    <col min="68" max="68" width="9.85546875" style="5" customWidth="1"/>
    <col min="69" max="69" width="9.7109375" style="5" customWidth="1"/>
    <col min="70" max="70" width="10" style="5" customWidth="1"/>
    <col min="71" max="71" width="11.42578125" style="5" customWidth="1"/>
    <col min="72" max="72" width="10" style="5" customWidth="1"/>
    <col min="73" max="73" width="9.7109375" style="5" customWidth="1"/>
    <col min="74" max="74" width="10" style="5" customWidth="1"/>
    <col min="75" max="75" width="10.7109375" style="5" customWidth="1"/>
    <col min="76" max="76" width="9.28515625" style="5" customWidth="1"/>
    <col min="77" max="77" width="10.7109375" style="5" customWidth="1"/>
    <col min="78" max="78" width="10.140625" style="5" customWidth="1"/>
    <col min="79" max="79" width="10.85546875" style="5" customWidth="1"/>
    <col min="80" max="80" width="11.140625" style="5" customWidth="1"/>
    <col min="81" max="83" width="10.28515625" style="5" customWidth="1"/>
    <col min="84" max="84" width="9.5703125" style="5" customWidth="1"/>
    <col min="85" max="85" width="10.28515625" style="5" customWidth="1"/>
    <col min="86" max="86" width="9.5703125" style="5" customWidth="1"/>
    <col min="87" max="87" width="10.140625" style="5" customWidth="1"/>
    <col min="88" max="88" width="8.85546875" style="5" customWidth="1"/>
    <col min="89" max="89" width="9.42578125" style="5" customWidth="1"/>
    <col min="90" max="90" width="10.28515625" style="5" customWidth="1"/>
    <col min="91" max="91" width="9.85546875" style="5" customWidth="1"/>
    <col min="92" max="92" width="9.5703125" style="5" customWidth="1"/>
    <col min="93" max="93" width="9" style="5" customWidth="1"/>
    <col min="94" max="94" width="9.7109375" style="5" customWidth="1"/>
    <col min="95" max="96" width="10.42578125" style="5" customWidth="1"/>
    <col min="97" max="97" width="10.140625" style="5" customWidth="1"/>
    <col min="98" max="98" width="10.28515625" style="5" customWidth="1"/>
    <col min="99" max="99" width="11.5703125" style="5" customWidth="1"/>
    <col min="100" max="101" width="11.140625" style="5" customWidth="1"/>
    <col min="102" max="102" width="9.85546875" style="5" customWidth="1"/>
    <col min="103" max="103" width="8.5703125" style="5" customWidth="1"/>
    <col min="104" max="104" width="10.28515625" style="5" customWidth="1"/>
    <col min="105" max="105" width="10" style="5" customWidth="1"/>
    <col min="106" max="106" width="9.85546875" style="5" customWidth="1"/>
    <col min="107" max="107" width="10.140625" style="5" customWidth="1"/>
    <col min="108" max="108" width="11.7109375" style="5" customWidth="1"/>
    <col min="109" max="109" width="8.140625" style="5" customWidth="1"/>
    <col min="110" max="110" width="8.5703125" style="5" customWidth="1"/>
    <col min="111" max="111" width="10.140625" style="5" customWidth="1"/>
    <col min="112" max="112" width="11.7109375" style="5" customWidth="1"/>
    <col min="113" max="113" width="9.5703125" style="5" customWidth="1"/>
    <col min="114" max="114" width="9.42578125" style="5" customWidth="1"/>
    <col min="115" max="115" width="12.28515625" style="5" customWidth="1"/>
    <col min="116" max="116" width="11.42578125" style="5" customWidth="1"/>
    <col min="117" max="117" width="11.5703125" style="5" customWidth="1"/>
    <col min="118" max="118" width="11.42578125" style="5" customWidth="1"/>
    <col min="119" max="119" width="14.28515625" style="5" customWidth="1"/>
    <col min="120" max="120" width="10.5703125" style="5" customWidth="1"/>
    <col min="121" max="121" width="11.7109375" style="5" bestFit="1" customWidth="1"/>
    <col min="122" max="122" width="11" style="5" customWidth="1"/>
    <col min="123" max="123" width="12" style="5" customWidth="1"/>
    <col min="124" max="124" width="10.85546875" style="5" customWidth="1"/>
    <col min="125" max="125" width="11.5703125" style="5" customWidth="1"/>
    <col min="126" max="126" width="9.85546875" style="5" customWidth="1"/>
    <col min="127" max="127" width="10.5703125" style="5" customWidth="1"/>
    <col min="128" max="129" width="9.140625" style="5"/>
    <col min="130" max="130" width="10.5703125" style="5" customWidth="1"/>
    <col min="131" max="131" width="9.85546875" style="5" customWidth="1"/>
    <col min="132" max="132" width="10.140625" style="5" customWidth="1"/>
    <col min="133" max="134" width="9.140625" style="5"/>
    <col min="135" max="135" width="10.5703125" style="5" customWidth="1"/>
    <col min="136" max="136" width="10" style="5" customWidth="1"/>
    <col min="137" max="137" width="9.85546875" style="5" customWidth="1"/>
    <col min="138" max="139" width="9.140625" style="5"/>
    <col min="140" max="140" width="10.42578125" style="5" customWidth="1"/>
    <col min="141" max="141" width="9.7109375" style="5" customWidth="1"/>
    <col min="142" max="142" width="10" style="5" customWidth="1"/>
    <col min="143" max="144" width="9.140625" style="5"/>
    <col min="145" max="145" width="10.140625" style="5" customWidth="1"/>
    <col min="146" max="146" width="12.7109375" style="5" bestFit="1" customWidth="1"/>
    <col min="147" max="16384" width="9.140625" style="5"/>
  </cols>
  <sheetData>
    <row r="1" spans="1:147" ht="16.5">
      <c r="A1" s="134" t="s">
        <v>513</v>
      </c>
      <c r="C1" s="81"/>
      <c r="D1" s="81"/>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row>
    <row r="2" spans="1:147" ht="17.25">
      <c r="B2" s="135" t="s">
        <v>520</v>
      </c>
      <c r="C2" s="37"/>
      <c r="D2" s="37"/>
      <c r="E2" s="37"/>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row>
    <row r="3" spans="1:147" ht="15">
      <c r="A3" s="1"/>
      <c r="B3" s="2"/>
      <c r="C3" s="37"/>
      <c r="D3" s="37"/>
      <c r="E3" s="37"/>
      <c r="EO3" s="4"/>
    </row>
    <row r="4" spans="1:147" ht="12.75" customHeight="1">
      <c r="C4" s="37"/>
      <c r="D4" s="37"/>
      <c r="E4" s="37"/>
      <c r="F4" s="81" t="s">
        <v>0</v>
      </c>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3"/>
      <c r="DR4" s="133"/>
      <c r="DS4" s="133"/>
      <c r="DT4" s="133"/>
      <c r="DU4" s="133"/>
      <c r="DV4" s="132"/>
      <c r="DW4" s="132"/>
      <c r="DX4" s="132"/>
      <c r="DY4" s="132"/>
      <c r="DZ4" s="132"/>
      <c r="EA4" s="132"/>
      <c r="EB4" s="132"/>
      <c r="EC4" s="132"/>
      <c r="ED4" s="132"/>
      <c r="EE4" s="132"/>
      <c r="EF4" s="132"/>
      <c r="EG4" s="132"/>
      <c r="EH4" s="132"/>
      <c r="EI4" s="132"/>
      <c r="EJ4" s="132"/>
      <c r="EK4" s="132"/>
      <c r="EL4" s="132"/>
      <c r="EM4" s="132"/>
      <c r="EN4" s="132"/>
      <c r="EO4" s="132"/>
    </row>
    <row r="5" spans="1:147" ht="114.75">
      <c r="A5" s="6" t="s">
        <v>1</v>
      </c>
      <c r="B5" s="6" t="s">
        <v>2</v>
      </c>
      <c r="C5" s="6" t="s">
        <v>518</v>
      </c>
      <c r="D5" s="7" t="s">
        <v>517</v>
      </c>
      <c r="E5" s="128" t="s">
        <v>3</v>
      </c>
      <c r="F5" s="128" t="s">
        <v>4</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row>
    <row r="6" spans="1:147" s="12" customFormat="1">
      <c r="A6" s="9"/>
      <c r="B6" s="10"/>
      <c r="C6" s="80"/>
      <c r="D6" s="80"/>
      <c r="E6" s="129"/>
      <c r="F6" s="129"/>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row>
    <row r="7" spans="1:147">
      <c r="A7" s="82" t="s">
        <v>5</v>
      </c>
      <c r="B7" s="13" t="s">
        <v>6</v>
      </c>
      <c r="C7" s="14">
        <f>+C8+C66+C104+C92+C95+C90</f>
        <v>722230000</v>
      </c>
      <c r="D7" s="14">
        <f>+D8+D66+D104+D92+D90</f>
        <v>149721000</v>
      </c>
      <c r="E7" s="14">
        <f>+E8+E66+E104+E92+E90</f>
        <v>130220065.41</v>
      </c>
      <c r="F7" s="14">
        <f>+F8+F66+F104+F92+F90</f>
        <v>63508175.030000001</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24"/>
      <c r="EQ7" s="24"/>
    </row>
    <row r="8" spans="1:147">
      <c r="A8" s="82" t="s">
        <v>7</v>
      </c>
      <c r="B8" s="13" t="s">
        <v>8</v>
      </c>
      <c r="C8" s="14">
        <f t="shared" ref="C8:F8" si="0">+C14+C52+C9</f>
        <v>722230000</v>
      </c>
      <c r="D8" s="14">
        <f t="shared" si="0"/>
        <v>149721000</v>
      </c>
      <c r="E8" s="14">
        <f t="shared" si="0"/>
        <v>132958503.41</v>
      </c>
      <c r="F8" s="14">
        <f t="shared" si="0"/>
        <v>64484496.030000001</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24"/>
      <c r="EQ8" s="24"/>
    </row>
    <row r="9" spans="1:147">
      <c r="A9" s="82" t="s">
        <v>9</v>
      </c>
      <c r="B9" s="13" t="s">
        <v>10</v>
      </c>
      <c r="C9" s="14">
        <f t="shared" ref="C9:F9" si="1">+C10+C11+C12+C13</f>
        <v>0</v>
      </c>
      <c r="D9" s="14">
        <f t="shared" si="1"/>
        <v>0</v>
      </c>
      <c r="E9" s="14">
        <f t="shared" si="1"/>
        <v>0</v>
      </c>
      <c r="F9" s="14">
        <f t="shared" si="1"/>
        <v>0</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24"/>
      <c r="EQ9" s="24"/>
    </row>
    <row r="10" spans="1:147" ht="38.25">
      <c r="A10" s="82" t="s">
        <v>11</v>
      </c>
      <c r="B10" s="13" t="s">
        <v>12</v>
      </c>
      <c r="C10" s="14"/>
      <c r="D10" s="14"/>
      <c r="E10" s="14"/>
      <c r="F10" s="14"/>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24"/>
      <c r="EQ10" s="24"/>
    </row>
    <row r="11" spans="1:147" ht="38.25">
      <c r="A11" s="82" t="s">
        <v>13</v>
      </c>
      <c r="B11" s="13" t="s">
        <v>14</v>
      </c>
      <c r="C11" s="14"/>
      <c r="D11" s="14"/>
      <c r="E11" s="14"/>
      <c r="F11" s="14"/>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24"/>
      <c r="EQ11" s="24"/>
    </row>
    <row r="12" spans="1:147" ht="25.5">
      <c r="A12" s="82" t="s">
        <v>15</v>
      </c>
      <c r="B12" s="13" t="s">
        <v>16</v>
      </c>
      <c r="C12" s="14"/>
      <c r="D12" s="14"/>
      <c r="E12" s="14"/>
      <c r="F12" s="14"/>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24"/>
      <c r="EQ12" s="24"/>
    </row>
    <row r="13" spans="1:147" ht="38.25">
      <c r="A13" s="82" t="s">
        <v>17</v>
      </c>
      <c r="B13" s="13" t="s">
        <v>18</v>
      </c>
      <c r="C13" s="14"/>
      <c r="D13" s="14"/>
      <c r="E13" s="14"/>
      <c r="F13" s="14"/>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24"/>
      <c r="EQ13" s="24"/>
    </row>
    <row r="14" spans="1:147">
      <c r="A14" s="82" t="s">
        <v>19</v>
      </c>
      <c r="B14" s="13" t="s">
        <v>20</v>
      </c>
      <c r="C14" s="14">
        <f t="shared" ref="C14:F14" si="2">+C15+C28</f>
        <v>721447000</v>
      </c>
      <c r="D14" s="14">
        <f t="shared" si="2"/>
        <v>149420000</v>
      </c>
      <c r="E14" s="14">
        <f t="shared" si="2"/>
        <v>132903870.64</v>
      </c>
      <c r="F14" s="14">
        <f t="shared" si="2"/>
        <v>64465764.340000004</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24"/>
      <c r="EQ14" s="24"/>
    </row>
    <row r="15" spans="1:147">
      <c r="A15" s="82" t="s">
        <v>21</v>
      </c>
      <c r="B15" s="13" t="s">
        <v>22</v>
      </c>
      <c r="C15" s="14">
        <f t="shared" ref="C15:F15" si="3">+C16+C24+C27</f>
        <v>45861000</v>
      </c>
      <c r="D15" s="14">
        <f t="shared" si="3"/>
        <v>7699000</v>
      </c>
      <c r="E15" s="14">
        <f t="shared" si="3"/>
        <v>9174812.6400000006</v>
      </c>
      <c r="F15" s="14">
        <f t="shared" si="3"/>
        <v>4432991.34</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24"/>
      <c r="EQ15" s="24"/>
    </row>
    <row r="16" spans="1:147" ht="25.5">
      <c r="A16" s="82" t="s">
        <v>23</v>
      </c>
      <c r="B16" s="13" t="s">
        <v>24</v>
      </c>
      <c r="C16" s="14">
        <f t="shared" ref="C16:F16" si="4">C17+C18+C20+C21+C22+C19+C23</f>
        <v>961000</v>
      </c>
      <c r="D16" s="14">
        <f t="shared" si="4"/>
        <v>229000</v>
      </c>
      <c r="E16" s="14">
        <f t="shared" si="4"/>
        <v>1345090</v>
      </c>
      <c r="F16" s="14">
        <f t="shared" si="4"/>
        <v>576100</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24"/>
      <c r="EQ16" s="24"/>
    </row>
    <row r="17" spans="1:147" ht="25.5">
      <c r="A17" s="83" t="s">
        <v>25</v>
      </c>
      <c r="B17" s="15" t="s">
        <v>26</v>
      </c>
      <c r="C17" s="14">
        <v>961000</v>
      </c>
      <c r="D17" s="14">
        <v>229000</v>
      </c>
      <c r="E17" s="130">
        <v>1148891</v>
      </c>
      <c r="F17" s="130">
        <v>488918</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24"/>
      <c r="EQ17" s="24"/>
    </row>
    <row r="18" spans="1:147" ht="25.5">
      <c r="A18" s="83" t="s">
        <v>27</v>
      </c>
      <c r="B18" s="15" t="s">
        <v>28</v>
      </c>
      <c r="C18" s="14"/>
      <c r="D18" s="14"/>
      <c r="E18" s="130"/>
      <c r="F18" s="130"/>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24"/>
      <c r="EQ18" s="24"/>
    </row>
    <row r="19" spans="1:147">
      <c r="A19" s="83" t="s">
        <v>29</v>
      </c>
      <c r="B19" s="15" t="s">
        <v>30</v>
      </c>
      <c r="C19" s="14"/>
      <c r="D19" s="14"/>
      <c r="E19" s="130"/>
      <c r="F19" s="130"/>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24"/>
      <c r="EQ19" s="24"/>
    </row>
    <row r="20" spans="1:147" ht="25.5">
      <c r="A20" s="83" t="s">
        <v>31</v>
      </c>
      <c r="B20" s="15" t="s">
        <v>32</v>
      </c>
      <c r="C20" s="14"/>
      <c r="D20" s="14"/>
      <c r="E20" s="130"/>
      <c r="F20" s="130"/>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24"/>
      <c r="EQ20" s="24"/>
    </row>
    <row r="21" spans="1:147" ht="25.5">
      <c r="A21" s="83" t="s">
        <v>33</v>
      </c>
      <c r="B21" s="15" t="s">
        <v>34</v>
      </c>
      <c r="C21" s="14"/>
      <c r="D21" s="14"/>
      <c r="E21" s="130"/>
      <c r="F21" s="130"/>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24"/>
      <c r="EQ21" s="24"/>
    </row>
    <row r="22" spans="1:147" ht="43.5" customHeight="1">
      <c r="A22" s="83" t="s">
        <v>35</v>
      </c>
      <c r="B22" s="84" t="s">
        <v>36</v>
      </c>
      <c r="C22" s="14"/>
      <c r="D22" s="14"/>
      <c r="E22" s="130">
        <v>5</v>
      </c>
      <c r="F22" s="130">
        <v>3</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24"/>
      <c r="EQ22" s="24"/>
    </row>
    <row r="23" spans="1:147" ht="43.5" customHeight="1">
      <c r="A23" s="83" t="s">
        <v>37</v>
      </c>
      <c r="B23" s="84" t="s">
        <v>38</v>
      </c>
      <c r="C23" s="14"/>
      <c r="D23" s="14"/>
      <c r="E23" s="130">
        <v>196194</v>
      </c>
      <c r="F23" s="130">
        <v>87179</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24"/>
      <c r="EQ23" s="24"/>
    </row>
    <row r="24" spans="1:147">
      <c r="A24" s="82" t="s">
        <v>39</v>
      </c>
      <c r="B24" s="85" t="s">
        <v>40</v>
      </c>
      <c r="C24" s="16">
        <f t="shared" ref="C24:F24" si="5">C25+C26</f>
        <v>0</v>
      </c>
      <c r="D24" s="16">
        <f t="shared" si="5"/>
        <v>0</v>
      </c>
      <c r="E24" s="16">
        <f t="shared" si="5"/>
        <v>136890</v>
      </c>
      <c r="F24" s="16">
        <f t="shared" si="5"/>
        <v>68433</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24"/>
      <c r="EQ24" s="24"/>
    </row>
    <row r="25" spans="1:147">
      <c r="A25" s="83" t="s">
        <v>41</v>
      </c>
      <c r="B25" s="84" t="s">
        <v>42</v>
      </c>
      <c r="C25" s="14"/>
      <c r="D25" s="14"/>
      <c r="E25" s="130">
        <v>136890</v>
      </c>
      <c r="F25" s="130">
        <v>68433</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24"/>
      <c r="EQ25" s="24"/>
    </row>
    <row r="26" spans="1:147" ht="25.5">
      <c r="A26" s="83" t="s">
        <v>43</v>
      </c>
      <c r="B26" s="84" t="s">
        <v>44</v>
      </c>
      <c r="C26" s="14"/>
      <c r="D26" s="14"/>
      <c r="E26" s="130"/>
      <c r="F26" s="130"/>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24"/>
      <c r="EQ26" s="24"/>
    </row>
    <row r="27" spans="1:147" ht="25.5">
      <c r="A27" s="83" t="s">
        <v>45</v>
      </c>
      <c r="B27" s="84" t="s">
        <v>46</v>
      </c>
      <c r="C27" s="14">
        <v>44900000</v>
      </c>
      <c r="D27" s="14">
        <v>7470000</v>
      </c>
      <c r="E27" s="130">
        <v>7692832.6399999997</v>
      </c>
      <c r="F27" s="130">
        <v>3788458.34</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24"/>
      <c r="EQ27" s="24"/>
    </row>
    <row r="28" spans="1:147">
      <c r="A28" s="82" t="s">
        <v>47</v>
      </c>
      <c r="B28" s="13" t="s">
        <v>48</v>
      </c>
      <c r="C28" s="14">
        <f t="shared" ref="C28:F28" si="6">C29+C35+C51+C36+C37+C38+C39+C40+C41+C42+C43+C44+C45+C46+C47+C48+C49+C50</f>
        <v>675586000</v>
      </c>
      <c r="D28" s="14">
        <f t="shared" si="6"/>
        <v>141721000</v>
      </c>
      <c r="E28" s="14">
        <f t="shared" si="6"/>
        <v>123729058</v>
      </c>
      <c r="F28" s="14">
        <f t="shared" si="6"/>
        <v>60032773</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24"/>
      <c r="EQ28" s="24"/>
    </row>
    <row r="29" spans="1:147" ht="25.5">
      <c r="A29" s="82" t="s">
        <v>49</v>
      </c>
      <c r="B29" s="13" t="s">
        <v>50</v>
      </c>
      <c r="C29" s="14">
        <f t="shared" ref="C29:F29" si="7">C30+C31+C32+C33+C34</f>
        <v>651063000</v>
      </c>
      <c r="D29" s="14">
        <f t="shared" si="7"/>
        <v>137617000</v>
      </c>
      <c r="E29" s="14">
        <f t="shared" si="7"/>
        <v>120736530</v>
      </c>
      <c r="F29" s="14">
        <f t="shared" si="7"/>
        <v>58311390</v>
      </c>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24"/>
      <c r="EQ29" s="24"/>
    </row>
    <row r="30" spans="1:147" ht="25.5">
      <c r="A30" s="83" t="s">
        <v>51</v>
      </c>
      <c r="B30" s="15" t="s">
        <v>52</v>
      </c>
      <c r="C30" s="14">
        <v>651063000</v>
      </c>
      <c r="D30" s="14">
        <v>137617000</v>
      </c>
      <c r="E30" s="130">
        <v>120661685</v>
      </c>
      <c r="F30" s="130">
        <v>58259301</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24"/>
      <c r="EQ30" s="24"/>
    </row>
    <row r="31" spans="1:147" ht="38.25">
      <c r="A31" s="83" t="s">
        <v>53</v>
      </c>
      <c r="B31" s="86" t="s">
        <v>54</v>
      </c>
      <c r="C31" s="14"/>
      <c r="D31" s="14"/>
      <c r="E31" s="130">
        <v>74837</v>
      </c>
      <c r="F31" s="130">
        <v>52089</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24"/>
      <c r="EQ31" s="24"/>
    </row>
    <row r="32" spans="1:147" ht="27.75" customHeight="1">
      <c r="A32" s="83" t="s">
        <v>55</v>
      </c>
      <c r="B32" s="15" t="s">
        <v>56</v>
      </c>
      <c r="C32" s="14"/>
      <c r="D32" s="14"/>
      <c r="E32" s="130"/>
      <c r="F32" s="130"/>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24"/>
      <c r="EQ32" s="24"/>
    </row>
    <row r="33" spans="1:147">
      <c r="A33" s="83" t="s">
        <v>57</v>
      </c>
      <c r="B33" s="15" t="s">
        <v>58</v>
      </c>
      <c r="C33" s="14"/>
      <c r="D33" s="14"/>
      <c r="E33" s="130">
        <v>8</v>
      </c>
      <c r="F33" s="130">
        <v>0</v>
      </c>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24"/>
      <c r="EQ33" s="24"/>
    </row>
    <row r="34" spans="1:147">
      <c r="A34" s="83" t="s">
        <v>59</v>
      </c>
      <c r="B34" s="15" t="s">
        <v>60</v>
      </c>
      <c r="C34" s="14"/>
      <c r="D34" s="14"/>
      <c r="E34" s="130"/>
      <c r="F34" s="130"/>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24"/>
      <c r="EQ34" s="24"/>
    </row>
    <row r="35" spans="1:147">
      <c r="A35" s="83" t="s">
        <v>61</v>
      </c>
      <c r="B35" s="15" t="s">
        <v>62</v>
      </c>
      <c r="C35" s="14"/>
      <c r="D35" s="14"/>
      <c r="E35" s="130"/>
      <c r="F35" s="130"/>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24"/>
      <c r="EQ35" s="24"/>
    </row>
    <row r="36" spans="1:147" ht="25.5">
      <c r="A36" s="83" t="s">
        <v>63</v>
      </c>
      <c r="B36" s="87" t="s">
        <v>64</v>
      </c>
      <c r="C36" s="14"/>
      <c r="D36" s="14"/>
      <c r="E36" s="130"/>
      <c r="F36" s="130"/>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24"/>
      <c r="EQ36" s="24"/>
    </row>
    <row r="37" spans="1:147" ht="38.25">
      <c r="A37" s="83" t="s">
        <v>65</v>
      </c>
      <c r="B37" s="15" t="s">
        <v>66</v>
      </c>
      <c r="C37" s="14">
        <v>39000</v>
      </c>
      <c r="D37" s="14">
        <v>9000</v>
      </c>
      <c r="E37" s="130">
        <v>8398</v>
      </c>
      <c r="F37" s="130">
        <v>3616</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24"/>
      <c r="EQ37" s="24"/>
    </row>
    <row r="38" spans="1:147" ht="51">
      <c r="A38" s="83" t="s">
        <v>67</v>
      </c>
      <c r="B38" s="15" t="s">
        <v>68</v>
      </c>
      <c r="C38" s="14"/>
      <c r="D38" s="14"/>
      <c r="E38" s="130">
        <v>-618</v>
      </c>
      <c r="F38" s="130">
        <v>0</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24"/>
      <c r="EQ38" s="24"/>
    </row>
    <row r="39" spans="1:147" ht="38.25">
      <c r="A39" s="83" t="s">
        <v>69</v>
      </c>
      <c r="B39" s="15" t="s">
        <v>70</v>
      </c>
      <c r="C39" s="14"/>
      <c r="D39" s="14"/>
      <c r="E39" s="130"/>
      <c r="F39" s="130"/>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24"/>
      <c r="EQ39" s="24"/>
    </row>
    <row r="40" spans="1:147" ht="38.25">
      <c r="A40" s="83" t="s">
        <v>71</v>
      </c>
      <c r="B40" s="15" t="s">
        <v>72</v>
      </c>
      <c r="C40" s="14"/>
      <c r="D40" s="14"/>
      <c r="E40" s="130"/>
      <c r="F40" s="130"/>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24"/>
      <c r="EQ40" s="24"/>
    </row>
    <row r="41" spans="1:147" ht="38.25">
      <c r="A41" s="83" t="s">
        <v>73</v>
      </c>
      <c r="B41" s="15" t="s">
        <v>74</v>
      </c>
      <c r="C41" s="14"/>
      <c r="D41" s="14"/>
      <c r="E41" s="130"/>
      <c r="F41" s="130"/>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24"/>
      <c r="EQ41" s="24"/>
    </row>
    <row r="42" spans="1:147" ht="38.25">
      <c r="A42" s="83" t="s">
        <v>75</v>
      </c>
      <c r="B42" s="15" t="s">
        <v>76</v>
      </c>
      <c r="C42" s="14"/>
      <c r="D42" s="14"/>
      <c r="E42" s="130"/>
      <c r="F42" s="130"/>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24"/>
      <c r="EQ42" s="24"/>
    </row>
    <row r="43" spans="1:147" ht="25.5">
      <c r="A43" s="83" t="s">
        <v>77</v>
      </c>
      <c r="B43" s="15" t="s">
        <v>78</v>
      </c>
      <c r="C43" s="14">
        <v>113000</v>
      </c>
      <c r="D43" s="14">
        <v>16000</v>
      </c>
      <c r="E43" s="130">
        <v>133241</v>
      </c>
      <c r="F43" s="130">
        <v>30129</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24"/>
      <c r="EQ43" s="24"/>
    </row>
    <row r="44" spans="1:147" ht="25.5">
      <c r="A44" s="83" t="s">
        <v>79</v>
      </c>
      <c r="B44" s="15" t="s">
        <v>80</v>
      </c>
      <c r="C44" s="14"/>
      <c r="D44" s="14"/>
      <c r="E44" s="130">
        <v>-698</v>
      </c>
      <c r="F44" s="130">
        <v>-947</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24"/>
      <c r="EQ44" s="24"/>
    </row>
    <row r="45" spans="1:147">
      <c r="A45" s="83" t="s">
        <v>81</v>
      </c>
      <c r="B45" s="15" t="s">
        <v>82</v>
      </c>
      <c r="C45" s="14"/>
      <c r="D45" s="14"/>
      <c r="E45" s="130">
        <v>8660</v>
      </c>
      <c r="F45" s="130">
        <v>4055</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24"/>
      <c r="EQ45" s="24"/>
    </row>
    <row r="46" spans="1:147">
      <c r="A46" s="83" t="s">
        <v>83</v>
      </c>
      <c r="B46" s="15" t="s">
        <v>84</v>
      </c>
      <c r="C46" s="14">
        <v>139000</v>
      </c>
      <c r="D46" s="14">
        <v>33000</v>
      </c>
      <c r="E46" s="130">
        <v>17770</v>
      </c>
      <c r="F46" s="130">
        <v>6037</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24"/>
      <c r="EQ46" s="24"/>
    </row>
    <row r="47" spans="1:147" ht="38.25" customHeight="1">
      <c r="A47" s="88" t="s">
        <v>85</v>
      </c>
      <c r="B47" s="17" t="s">
        <v>86</v>
      </c>
      <c r="C47" s="14">
        <v>1000</v>
      </c>
      <c r="D47" s="14">
        <v>0</v>
      </c>
      <c r="E47" s="130"/>
      <c r="F47" s="13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24"/>
      <c r="EQ47" s="24"/>
    </row>
    <row r="48" spans="1:147">
      <c r="A48" s="88" t="s">
        <v>87</v>
      </c>
      <c r="B48" s="17" t="s">
        <v>88</v>
      </c>
      <c r="C48" s="14"/>
      <c r="D48" s="14"/>
      <c r="E48" s="130"/>
      <c r="F48" s="13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24"/>
      <c r="EQ48" s="24"/>
    </row>
    <row r="49" spans="1:147" ht="25.5">
      <c r="A49" s="88" t="s">
        <v>89</v>
      </c>
      <c r="B49" s="17" t="s">
        <v>90</v>
      </c>
      <c r="C49" s="14">
        <v>1188000</v>
      </c>
      <c r="D49" s="14">
        <v>282000</v>
      </c>
      <c r="E49" s="130">
        <v>342195</v>
      </c>
      <c r="F49" s="130">
        <v>161143</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24"/>
      <c r="EQ49" s="24"/>
    </row>
    <row r="50" spans="1:147">
      <c r="A50" s="88" t="s">
        <v>91</v>
      </c>
      <c r="B50" s="17" t="s">
        <v>92</v>
      </c>
      <c r="C50" s="14">
        <v>23043000</v>
      </c>
      <c r="D50" s="14">
        <v>3764000</v>
      </c>
      <c r="E50" s="130">
        <v>2483580</v>
      </c>
      <c r="F50" s="130">
        <v>1517350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24"/>
      <c r="EQ50" s="24"/>
    </row>
    <row r="51" spans="1:147">
      <c r="A51" s="83" t="s">
        <v>93</v>
      </c>
      <c r="B51" s="15" t="s">
        <v>94</v>
      </c>
      <c r="C51" s="14"/>
      <c r="D51" s="14"/>
      <c r="E51" s="130"/>
      <c r="F51" s="130"/>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24"/>
      <c r="EQ51" s="24"/>
    </row>
    <row r="52" spans="1:147">
      <c r="A52" s="82" t="s">
        <v>95</v>
      </c>
      <c r="B52" s="13" t="s">
        <v>96</v>
      </c>
      <c r="C52" s="14">
        <f t="shared" ref="C52:F52" si="8">+C53+C58</f>
        <v>783000</v>
      </c>
      <c r="D52" s="14">
        <f t="shared" si="8"/>
        <v>301000</v>
      </c>
      <c r="E52" s="14">
        <f t="shared" si="8"/>
        <v>54632.770000000004</v>
      </c>
      <c r="F52" s="14">
        <f t="shared" si="8"/>
        <v>18731.689999999999</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24"/>
      <c r="EQ52" s="24"/>
    </row>
    <row r="53" spans="1:147">
      <c r="A53" s="82" t="s">
        <v>97</v>
      </c>
      <c r="B53" s="13" t="s">
        <v>98</v>
      </c>
      <c r="C53" s="14">
        <f t="shared" ref="C53:F53" si="9">+C54+C56</f>
        <v>236000</v>
      </c>
      <c r="D53" s="14">
        <f t="shared" si="9"/>
        <v>58000</v>
      </c>
      <c r="E53" s="14">
        <f t="shared" si="9"/>
        <v>20401.77</v>
      </c>
      <c r="F53" s="14">
        <f t="shared" si="9"/>
        <v>390.69</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24"/>
      <c r="EQ53" s="24"/>
    </row>
    <row r="54" spans="1:147">
      <c r="A54" s="82" t="s">
        <v>99</v>
      </c>
      <c r="B54" s="13" t="s">
        <v>100</v>
      </c>
      <c r="C54" s="14">
        <f t="shared" ref="C54:F54" si="10">+C55</f>
        <v>236000</v>
      </c>
      <c r="D54" s="14">
        <f t="shared" si="10"/>
        <v>58000</v>
      </c>
      <c r="E54" s="14">
        <f t="shared" si="10"/>
        <v>20401.77</v>
      </c>
      <c r="F54" s="14">
        <f t="shared" si="10"/>
        <v>390.69</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24"/>
      <c r="EQ54" s="24"/>
    </row>
    <row r="55" spans="1:147">
      <c r="A55" s="83" t="s">
        <v>101</v>
      </c>
      <c r="B55" s="15" t="s">
        <v>102</v>
      </c>
      <c r="C55" s="14">
        <v>236000</v>
      </c>
      <c r="D55" s="14">
        <v>58000</v>
      </c>
      <c r="E55" s="130">
        <v>20401.77</v>
      </c>
      <c r="F55" s="130">
        <v>390.69</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24"/>
      <c r="EQ55" s="24"/>
    </row>
    <row r="56" spans="1:147">
      <c r="A56" s="82" t="s">
        <v>103</v>
      </c>
      <c r="B56" s="13" t="s">
        <v>104</v>
      </c>
      <c r="C56" s="14">
        <f t="shared" ref="C56:F56" si="11">+C57</f>
        <v>0</v>
      </c>
      <c r="D56" s="14">
        <f t="shared" si="11"/>
        <v>0</v>
      </c>
      <c r="E56" s="14">
        <f t="shared" si="11"/>
        <v>0</v>
      </c>
      <c r="F56" s="14">
        <f t="shared" si="11"/>
        <v>0</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24"/>
      <c r="EQ56" s="24"/>
    </row>
    <row r="57" spans="1:147">
      <c r="A57" s="83" t="s">
        <v>105</v>
      </c>
      <c r="B57" s="15" t="s">
        <v>106</v>
      </c>
      <c r="C57" s="14"/>
      <c r="D57" s="14"/>
      <c r="E57" s="130"/>
      <c r="F57" s="130"/>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24"/>
      <c r="EQ57" s="24"/>
    </row>
    <row r="58" spans="1:147" s="18" customFormat="1">
      <c r="A58" s="89" t="s">
        <v>107</v>
      </c>
      <c r="B58" s="13" t="s">
        <v>108</v>
      </c>
      <c r="C58" s="14">
        <f t="shared" ref="C58:F58" si="12">+C59+C64</f>
        <v>547000</v>
      </c>
      <c r="D58" s="14">
        <f t="shared" si="12"/>
        <v>243000</v>
      </c>
      <c r="E58" s="14">
        <f t="shared" si="12"/>
        <v>34231</v>
      </c>
      <c r="F58" s="14">
        <f t="shared" si="12"/>
        <v>18341</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row>
    <row r="59" spans="1:147">
      <c r="A59" s="82" t="s">
        <v>109</v>
      </c>
      <c r="B59" s="13" t="s">
        <v>110</v>
      </c>
      <c r="C59" s="14">
        <f t="shared" ref="C59:F59" si="13">C63+C61+C62+C60</f>
        <v>547000</v>
      </c>
      <c r="D59" s="14">
        <f t="shared" si="13"/>
        <v>243000</v>
      </c>
      <c r="E59" s="14">
        <f t="shared" si="13"/>
        <v>34231</v>
      </c>
      <c r="F59" s="14">
        <f t="shared" si="13"/>
        <v>18341</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24"/>
      <c r="EQ59" s="24"/>
    </row>
    <row r="60" spans="1:147">
      <c r="A60" s="82" t="s">
        <v>111</v>
      </c>
      <c r="B60" s="13" t="s">
        <v>112</v>
      </c>
      <c r="C60" s="14"/>
      <c r="D60" s="14"/>
      <c r="E60" s="14">
        <v>6331</v>
      </c>
      <c r="F60" s="14">
        <v>3191</v>
      </c>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24"/>
      <c r="EQ60" s="24"/>
    </row>
    <row r="61" spans="1:147">
      <c r="A61" s="19" t="s">
        <v>113</v>
      </c>
      <c r="B61" s="13" t="s">
        <v>114</v>
      </c>
      <c r="C61" s="14"/>
      <c r="D61" s="14"/>
      <c r="E61" s="14"/>
      <c r="F61" s="1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24"/>
      <c r="EQ61" s="24"/>
    </row>
    <row r="62" spans="1:147">
      <c r="A62" s="19" t="s">
        <v>115</v>
      </c>
      <c r="B62" s="13" t="s">
        <v>116</v>
      </c>
      <c r="C62" s="14"/>
      <c r="D62" s="14"/>
      <c r="E62" s="14"/>
      <c r="F62" s="1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24"/>
      <c r="EQ62" s="24"/>
    </row>
    <row r="63" spans="1:147">
      <c r="A63" s="83" t="s">
        <v>117</v>
      </c>
      <c r="B63" s="20" t="s">
        <v>118</v>
      </c>
      <c r="C63" s="14">
        <v>547000</v>
      </c>
      <c r="D63" s="14">
        <v>243000</v>
      </c>
      <c r="E63" s="130">
        <v>27900</v>
      </c>
      <c r="F63" s="130">
        <v>15150</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24"/>
      <c r="EQ63" s="24"/>
    </row>
    <row r="64" spans="1:147">
      <c r="A64" s="82" t="s">
        <v>119</v>
      </c>
      <c r="B64" s="13" t="s">
        <v>120</v>
      </c>
      <c r="C64" s="14">
        <f t="shared" ref="C64:F64" si="14">C65</f>
        <v>0</v>
      </c>
      <c r="D64" s="14">
        <f t="shared" si="14"/>
        <v>0</v>
      </c>
      <c r="E64" s="14">
        <f t="shared" si="14"/>
        <v>0</v>
      </c>
      <c r="F64" s="14">
        <f t="shared" si="14"/>
        <v>0</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24"/>
      <c r="EQ64" s="24"/>
    </row>
    <row r="65" spans="1:147">
      <c r="A65" s="83" t="s">
        <v>121</v>
      </c>
      <c r="B65" s="20" t="s">
        <v>122</v>
      </c>
      <c r="C65" s="14"/>
      <c r="D65" s="14"/>
      <c r="E65" s="130"/>
      <c r="F65" s="130"/>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24"/>
      <c r="EQ65" s="24"/>
    </row>
    <row r="66" spans="1:147">
      <c r="A66" s="82" t="s">
        <v>123</v>
      </c>
      <c r="B66" s="13" t="s">
        <v>124</v>
      </c>
      <c r="C66" s="14">
        <f t="shared" ref="C66:F66" si="15">+C67</f>
        <v>0</v>
      </c>
      <c r="D66" s="14">
        <f t="shared" si="15"/>
        <v>0</v>
      </c>
      <c r="E66" s="14">
        <f t="shared" si="15"/>
        <v>-2</v>
      </c>
      <c r="F66" s="14">
        <f t="shared" si="15"/>
        <v>0</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24"/>
      <c r="EQ66" s="24"/>
    </row>
    <row r="67" spans="1:147">
      <c r="A67" s="82" t="s">
        <v>125</v>
      </c>
      <c r="B67" s="13" t="s">
        <v>126</v>
      </c>
      <c r="C67" s="14">
        <f t="shared" ref="C67:F67" si="16">+C68+C81</f>
        <v>0</v>
      </c>
      <c r="D67" s="14">
        <f t="shared" si="16"/>
        <v>0</v>
      </c>
      <c r="E67" s="14">
        <f t="shared" si="16"/>
        <v>-2</v>
      </c>
      <c r="F67" s="14">
        <f t="shared" si="16"/>
        <v>0</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24"/>
      <c r="EQ67" s="24"/>
    </row>
    <row r="68" spans="1:147">
      <c r="A68" s="82" t="s">
        <v>127</v>
      </c>
      <c r="B68" s="13" t="s">
        <v>128</v>
      </c>
      <c r="C68" s="14">
        <f t="shared" ref="C68:F68" si="17">C69+C70+C71+C72+C74+C75+C76+C77+C73+C78+C79+C80</f>
        <v>0</v>
      </c>
      <c r="D68" s="14">
        <f t="shared" si="17"/>
        <v>0</v>
      </c>
      <c r="E68" s="14">
        <f t="shared" si="17"/>
        <v>0</v>
      </c>
      <c r="F68" s="14">
        <f t="shared" si="17"/>
        <v>0</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24"/>
      <c r="EQ68" s="24"/>
    </row>
    <row r="69" spans="1:147" ht="25.5">
      <c r="A69" s="83" t="s">
        <v>129</v>
      </c>
      <c r="B69" s="20" t="s">
        <v>130</v>
      </c>
      <c r="C69" s="14"/>
      <c r="D69" s="14"/>
      <c r="E69" s="130"/>
      <c r="F69" s="130"/>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24"/>
      <c r="EQ69" s="24"/>
    </row>
    <row r="70" spans="1:147" ht="25.5">
      <c r="A70" s="83" t="s">
        <v>131</v>
      </c>
      <c r="B70" s="20" t="s">
        <v>132</v>
      </c>
      <c r="C70" s="14"/>
      <c r="D70" s="14"/>
      <c r="E70" s="130"/>
      <c r="F70" s="130"/>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24"/>
      <c r="EQ70" s="24"/>
    </row>
    <row r="71" spans="1:147" ht="25.5">
      <c r="A71" s="90" t="s">
        <v>133</v>
      </c>
      <c r="B71" s="20" t="s">
        <v>134</v>
      </c>
      <c r="C71" s="14"/>
      <c r="D71" s="14"/>
      <c r="E71" s="130"/>
      <c r="F71" s="130"/>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24"/>
      <c r="EQ71" s="24"/>
    </row>
    <row r="72" spans="1:147" ht="25.5">
      <c r="A72" s="83" t="s">
        <v>135</v>
      </c>
      <c r="B72" s="21" t="s">
        <v>136</v>
      </c>
      <c r="C72" s="14"/>
      <c r="D72" s="14"/>
      <c r="E72" s="130"/>
      <c r="F72" s="130"/>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24"/>
      <c r="EQ72" s="24"/>
    </row>
    <row r="73" spans="1:147">
      <c r="A73" s="83" t="s">
        <v>137</v>
      </c>
      <c r="B73" s="21" t="s">
        <v>138</v>
      </c>
      <c r="C73" s="14"/>
      <c r="D73" s="14"/>
      <c r="E73" s="130"/>
      <c r="F73" s="130"/>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24"/>
      <c r="EQ73" s="24"/>
    </row>
    <row r="74" spans="1:147" ht="25.5">
      <c r="A74" s="83" t="s">
        <v>139</v>
      </c>
      <c r="B74" s="21" t="s">
        <v>140</v>
      </c>
      <c r="C74" s="14"/>
      <c r="D74" s="14"/>
      <c r="E74" s="130"/>
      <c r="F74" s="130"/>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24"/>
      <c r="EQ74" s="24"/>
    </row>
    <row r="75" spans="1:147" ht="25.5">
      <c r="A75" s="83" t="s">
        <v>141</v>
      </c>
      <c r="B75" s="21" t="s">
        <v>142</v>
      </c>
      <c r="C75" s="14"/>
      <c r="D75" s="14"/>
      <c r="E75" s="130"/>
      <c r="F75" s="130"/>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24"/>
      <c r="EQ75" s="24"/>
    </row>
    <row r="76" spans="1:147" ht="25.5">
      <c r="A76" s="83" t="s">
        <v>143</v>
      </c>
      <c r="B76" s="21" t="s">
        <v>144</v>
      </c>
      <c r="C76" s="14"/>
      <c r="D76" s="14"/>
      <c r="E76" s="130"/>
      <c r="F76" s="130"/>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24"/>
      <c r="EQ76" s="24"/>
    </row>
    <row r="77" spans="1:147" ht="51">
      <c r="A77" s="83" t="s">
        <v>145</v>
      </c>
      <c r="B77" s="21" t="s">
        <v>146</v>
      </c>
      <c r="C77" s="14"/>
      <c r="D77" s="14"/>
      <c r="E77" s="130"/>
      <c r="F77" s="130"/>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24"/>
      <c r="EQ77" s="24"/>
    </row>
    <row r="78" spans="1:147" ht="25.5">
      <c r="A78" s="83" t="s">
        <v>147</v>
      </c>
      <c r="B78" s="21" t="s">
        <v>148</v>
      </c>
      <c r="C78" s="14"/>
      <c r="D78" s="14"/>
      <c r="E78" s="130"/>
      <c r="F78" s="130"/>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24"/>
      <c r="EQ78" s="24"/>
    </row>
    <row r="79" spans="1:147" ht="25.5">
      <c r="A79" s="83" t="s">
        <v>149</v>
      </c>
      <c r="B79" s="21" t="s">
        <v>150</v>
      </c>
      <c r="C79" s="14"/>
      <c r="D79" s="14"/>
      <c r="E79" s="130"/>
      <c r="F79" s="130"/>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24"/>
      <c r="EQ79" s="24"/>
    </row>
    <row r="80" spans="1:147" ht="51">
      <c r="A80" s="83" t="s">
        <v>151</v>
      </c>
      <c r="B80" s="21" t="s">
        <v>152</v>
      </c>
      <c r="C80" s="14"/>
      <c r="D80" s="14"/>
      <c r="E80" s="130"/>
      <c r="F80" s="130"/>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24"/>
      <c r="EQ80" s="24"/>
    </row>
    <row r="81" spans="1:147">
      <c r="A81" s="82" t="s">
        <v>153</v>
      </c>
      <c r="B81" s="13" t="s">
        <v>154</v>
      </c>
      <c r="C81" s="14">
        <f t="shared" ref="C81:F81" si="18">+C82+C83+C84+C85+C86+C87+C88+C89</f>
        <v>0</v>
      </c>
      <c r="D81" s="14">
        <f t="shared" si="18"/>
        <v>0</v>
      </c>
      <c r="E81" s="14">
        <f t="shared" si="18"/>
        <v>-2</v>
      </c>
      <c r="F81" s="14">
        <f t="shared" si="18"/>
        <v>0</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24"/>
      <c r="EQ81" s="24"/>
    </row>
    <row r="82" spans="1:147" ht="25.5">
      <c r="A82" s="83" t="s">
        <v>155</v>
      </c>
      <c r="B82" s="15" t="s">
        <v>156</v>
      </c>
      <c r="C82" s="14"/>
      <c r="D82" s="14"/>
      <c r="E82" s="130"/>
      <c r="F82" s="130"/>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24"/>
      <c r="EQ82" s="24"/>
    </row>
    <row r="83" spans="1:147" ht="25.5">
      <c r="A83" s="83" t="s">
        <v>157</v>
      </c>
      <c r="B83" s="22" t="s">
        <v>136</v>
      </c>
      <c r="C83" s="14"/>
      <c r="D83" s="14"/>
      <c r="E83" s="130"/>
      <c r="F83" s="130"/>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24"/>
      <c r="EQ83" s="24"/>
    </row>
    <row r="84" spans="1:147" ht="38.25">
      <c r="A84" s="83" t="s">
        <v>158</v>
      </c>
      <c r="B84" s="15" t="s">
        <v>159</v>
      </c>
      <c r="C84" s="14"/>
      <c r="D84" s="14"/>
      <c r="E84" s="130"/>
      <c r="F84" s="13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24"/>
      <c r="EQ84" s="24"/>
    </row>
    <row r="85" spans="1:147" ht="38.25">
      <c r="A85" s="83" t="s">
        <v>160</v>
      </c>
      <c r="B85" s="15" t="s">
        <v>161</v>
      </c>
      <c r="C85" s="14"/>
      <c r="D85" s="14"/>
      <c r="E85" s="130">
        <v>-2</v>
      </c>
      <c r="F85" s="130">
        <v>0</v>
      </c>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24"/>
      <c r="EQ85" s="24"/>
    </row>
    <row r="86" spans="1:147" ht="25.5">
      <c r="A86" s="83" t="s">
        <v>162</v>
      </c>
      <c r="B86" s="15" t="s">
        <v>140</v>
      </c>
      <c r="C86" s="14"/>
      <c r="D86" s="14"/>
      <c r="E86" s="130"/>
      <c r="F86" s="130"/>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24"/>
      <c r="EQ86" s="24"/>
    </row>
    <row r="87" spans="1:147">
      <c r="A87" s="87" t="s">
        <v>163</v>
      </c>
      <c r="B87" s="15" t="s">
        <v>164</v>
      </c>
      <c r="C87" s="14"/>
      <c r="D87" s="14"/>
      <c r="E87" s="130"/>
      <c r="F87" s="130"/>
      <c r="AB87" s="24"/>
      <c r="BB87" s="24"/>
      <c r="BC87" s="24"/>
      <c r="BD87" s="24"/>
      <c r="BV87" s="24"/>
    </row>
    <row r="88" spans="1:147" ht="63.75">
      <c r="A88" s="15" t="s">
        <v>165</v>
      </c>
      <c r="B88" s="23" t="s">
        <v>166</v>
      </c>
      <c r="C88" s="14"/>
      <c r="D88" s="14"/>
      <c r="E88" s="130"/>
      <c r="F88" s="130"/>
      <c r="BB88" s="24"/>
      <c r="BC88" s="24"/>
      <c r="BD88" s="24"/>
      <c r="BV88" s="24"/>
    </row>
    <row r="89" spans="1:147" ht="25.5">
      <c r="A89" s="15" t="s">
        <v>167</v>
      </c>
      <c r="B89" s="25" t="s">
        <v>168</v>
      </c>
      <c r="C89" s="14"/>
      <c r="D89" s="14"/>
      <c r="E89" s="130"/>
      <c r="F89" s="130"/>
      <c r="BB89" s="24"/>
      <c r="BC89" s="24"/>
      <c r="BD89" s="24"/>
      <c r="BV89" s="24"/>
    </row>
    <row r="90" spans="1:147" ht="25.5">
      <c r="A90" s="15" t="s">
        <v>169</v>
      </c>
      <c r="B90" s="26" t="s">
        <v>486</v>
      </c>
      <c r="C90" s="16">
        <f>C91</f>
        <v>0</v>
      </c>
      <c r="D90" s="16">
        <f t="shared" ref="D90:F90" si="19">D91</f>
        <v>0</v>
      </c>
      <c r="E90" s="16">
        <f t="shared" si="19"/>
        <v>0</v>
      </c>
      <c r="F90" s="16">
        <f t="shared" si="19"/>
        <v>0</v>
      </c>
      <c r="BB90" s="24"/>
      <c r="BC90" s="24"/>
      <c r="BD90" s="24"/>
      <c r="BV90" s="24"/>
    </row>
    <row r="91" spans="1:147">
      <c r="A91" s="15" t="s">
        <v>171</v>
      </c>
      <c r="B91" s="25" t="s">
        <v>487</v>
      </c>
      <c r="C91" s="14"/>
      <c r="D91" s="14"/>
      <c r="E91" s="130"/>
      <c r="F91" s="130"/>
      <c r="BB91" s="24"/>
      <c r="BC91" s="24"/>
      <c r="BD91" s="24"/>
      <c r="BV91" s="24"/>
    </row>
    <row r="92" spans="1:147" ht="38.25">
      <c r="A92" s="15" t="s">
        <v>173</v>
      </c>
      <c r="B92" s="26" t="s">
        <v>170</v>
      </c>
      <c r="C92" s="16">
        <f>C93+C94</f>
        <v>0</v>
      </c>
      <c r="D92" s="16">
        <f>D93+D94</f>
        <v>0</v>
      </c>
      <c r="E92" s="16">
        <f>E93+E94</f>
        <v>0</v>
      </c>
      <c r="F92" s="16">
        <f>F93+F94</f>
        <v>0</v>
      </c>
      <c r="BB92" s="24"/>
      <c r="BC92" s="24"/>
      <c r="BD92" s="24"/>
      <c r="BV92" s="24"/>
    </row>
    <row r="93" spans="1:147">
      <c r="A93" s="15" t="s">
        <v>174</v>
      </c>
      <c r="B93" s="25" t="s">
        <v>172</v>
      </c>
      <c r="C93" s="16"/>
      <c r="D93" s="16"/>
      <c r="E93" s="16"/>
      <c r="F93" s="16"/>
      <c r="BB93" s="24"/>
      <c r="BC93" s="24"/>
      <c r="BD93" s="24"/>
      <c r="BV93" s="24"/>
    </row>
    <row r="94" spans="1:147">
      <c r="A94" s="15" t="s">
        <v>488</v>
      </c>
      <c r="B94" s="25" t="s">
        <v>473</v>
      </c>
      <c r="C94" s="16"/>
      <c r="D94" s="16"/>
      <c r="E94" s="16"/>
      <c r="F94" s="16"/>
      <c r="BB94" s="24"/>
      <c r="BC94" s="24"/>
      <c r="BD94" s="24"/>
      <c r="BV94" s="24"/>
    </row>
    <row r="95" spans="1:147" ht="25.5">
      <c r="A95" s="15" t="s">
        <v>491</v>
      </c>
      <c r="B95" s="105" t="s">
        <v>489</v>
      </c>
      <c r="C95" s="16">
        <f>C96</f>
        <v>0</v>
      </c>
      <c r="D95" s="16">
        <f t="shared" ref="D95:F95" si="20">D96</f>
        <v>0</v>
      </c>
      <c r="E95" s="16">
        <f t="shared" si="20"/>
        <v>0</v>
      </c>
      <c r="F95" s="16">
        <f t="shared" si="20"/>
        <v>0</v>
      </c>
      <c r="BB95" s="24"/>
      <c r="BC95" s="24"/>
      <c r="BD95" s="24"/>
      <c r="BV95" s="24"/>
    </row>
    <row r="96" spans="1:147">
      <c r="A96" s="15" t="s">
        <v>492</v>
      </c>
      <c r="B96" s="25" t="s">
        <v>490</v>
      </c>
      <c r="C96" s="16"/>
      <c r="D96" s="16"/>
      <c r="E96" s="16"/>
      <c r="F96" s="16"/>
      <c r="BB96" s="24"/>
      <c r="BC96" s="24"/>
      <c r="BD96" s="24"/>
      <c r="BV96" s="24"/>
    </row>
    <row r="97" spans="1:74" ht="25.5">
      <c r="A97" s="27" t="s">
        <v>175</v>
      </c>
      <c r="B97" s="28" t="s">
        <v>176</v>
      </c>
      <c r="C97" s="16">
        <f>C98+C100</f>
        <v>0</v>
      </c>
      <c r="D97" s="16">
        <f>D98+D100</f>
        <v>0</v>
      </c>
      <c r="E97" s="16">
        <f>E98+E100</f>
        <v>0</v>
      </c>
      <c r="F97" s="16">
        <f>F98+F100</f>
        <v>0</v>
      </c>
      <c r="BB97" s="24"/>
      <c r="BC97" s="24"/>
      <c r="BD97" s="24"/>
      <c r="BV97" s="24"/>
    </row>
    <row r="98" spans="1:74" ht="38.25">
      <c r="A98" s="15" t="s">
        <v>177</v>
      </c>
      <c r="B98" s="28" t="s">
        <v>170</v>
      </c>
      <c r="C98" s="16">
        <f>C99</f>
        <v>0</v>
      </c>
      <c r="D98" s="16">
        <f t="shared" ref="D98:F98" si="21">D99</f>
        <v>0</v>
      </c>
      <c r="E98" s="16">
        <f t="shared" si="21"/>
        <v>0</v>
      </c>
      <c r="F98" s="16">
        <f t="shared" si="21"/>
        <v>0</v>
      </c>
      <c r="BB98" s="24"/>
      <c r="BC98" s="24"/>
      <c r="BD98" s="24"/>
      <c r="BV98" s="24"/>
    </row>
    <row r="99" spans="1:74" ht="26.25" customHeight="1">
      <c r="A99" s="15" t="s">
        <v>493</v>
      </c>
      <c r="B99" s="15" t="s">
        <v>178</v>
      </c>
      <c r="C99" s="16"/>
      <c r="D99" s="16"/>
      <c r="E99" s="16"/>
      <c r="F99" s="16"/>
      <c r="BB99" s="24"/>
      <c r="BC99" s="24"/>
      <c r="BD99" s="24"/>
      <c r="BV99" s="24"/>
    </row>
    <row r="100" spans="1:74">
      <c r="A100" s="31"/>
      <c r="B100" s="29" t="s">
        <v>179</v>
      </c>
      <c r="C100" s="16">
        <f t="shared" ref="C100:F102" si="22">C101</f>
        <v>0</v>
      </c>
      <c r="D100" s="16">
        <f t="shared" si="22"/>
        <v>0</v>
      </c>
      <c r="E100" s="16">
        <f t="shared" si="22"/>
        <v>0</v>
      </c>
      <c r="F100" s="16">
        <f t="shared" si="22"/>
        <v>0</v>
      </c>
      <c r="BB100" s="24"/>
      <c r="BC100" s="24"/>
      <c r="BD100" s="24"/>
      <c r="BV100" s="24"/>
    </row>
    <row r="101" spans="1:74">
      <c r="A101" s="15" t="s">
        <v>180</v>
      </c>
      <c r="B101" s="29" t="s">
        <v>181</v>
      </c>
      <c r="C101" s="16">
        <f t="shared" si="22"/>
        <v>0</v>
      </c>
      <c r="D101" s="16">
        <f t="shared" si="22"/>
        <v>0</v>
      </c>
      <c r="E101" s="16">
        <f t="shared" si="22"/>
        <v>0</v>
      </c>
      <c r="F101" s="16">
        <f t="shared" si="22"/>
        <v>0</v>
      </c>
      <c r="BB101" s="24"/>
      <c r="BC101" s="24"/>
      <c r="BD101" s="24"/>
      <c r="BV101" s="24"/>
    </row>
    <row r="102" spans="1:74" ht="25.5">
      <c r="A102" s="15" t="s">
        <v>182</v>
      </c>
      <c r="B102" s="29" t="s">
        <v>183</v>
      </c>
      <c r="C102" s="16">
        <f t="shared" si="22"/>
        <v>0</v>
      </c>
      <c r="D102" s="16">
        <f t="shared" si="22"/>
        <v>0</v>
      </c>
      <c r="E102" s="16">
        <f t="shared" si="22"/>
        <v>0</v>
      </c>
      <c r="F102" s="16">
        <f t="shared" si="22"/>
        <v>0</v>
      </c>
      <c r="BB102" s="24"/>
      <c r="BC102" s="24"/>
      <c r="BD102" s="24"/>
      <c r="BV102" s="24"/>
    </row>
    <row r="103" spans="1:74">
      <c r="A103" s="15" t="s">
        <v>184</v>
      </c>
      <c r="B103" s="30" t="s">
        <v>185</v>
      </c>
      <c r="C103" s="14"/>
      <c r="D103" s="14"/>
      <c r="E103" s="130"/>
      <c r="F103" s="16"/>
      <c r="BV103" s="24"/>
    </row>
    <row r="104" spans="1:74" ht="12" customHeight="1">
      <c r="A104" s="28" t="s">
        <v>186</v>
      </c>
      <c r="B104" s="28" t="s">
        <v>187</v>
      </c>
      <c r="C104" s="16">
        <f t="shared" ref="C104:F104" si="23">C105</f>
        <v>0</v>
      </c>
      <c r="D104" s="16">
        <f t="shared" si="23"/>
        <v>0</v>
      </c>
      <c r="E104" s="16">
        <f t="shared" si="23"/>
        <v>-2738436</v>
      </c>
      <c r="F104" s="16">
        <f t="shared" si="23"/>
        <v>-976321</v>
      </c>
      <c r="BV104" s="24"/>
    </row>
    <row r="105" spans="1:74" ht="25.5">
      <c r="A105" s="15" t="s">
        <v>188</v>
      </c>
      <c r="B105" s="15" t="s">
        <v>189</v>
      </c>
      <c r="C105" s="14"/>
      <c r="D105" s="14"/>
      <c r="E105" s="130">
        <v>-2738436</v>
      </c>
      <c r="F105" s="130">
        <v>-976321</v>
      </c>
      <c r="BV105" s="24"/>
    </row>
    <row r="106" spans="1:74" ht="15">
      <c r="A106" s="33"/>
      <c r="B106" s="33"/>
      <c r="C106" s="37"/>
      <c r="D106" s="109"/>
      <c r="BV106" s="24"/>
    </row>
    <row r="107" spans="1:74" ht="15">
      <c r="A107" s="33"/>
      <c r="B107" s="35"/>
      <c r="C107" s="37"/>
      <c r="D107" s="109"/>
      <c r="BV107" s="24"/>
    </row>
    <row r="108" spans="1:74" ht="15.75">
      <c r="A108" s="110" t="s">
        <v>503</v>
      </c>
      <c r="B108" s="111"/>
      <c r="C108" s="37"/>
      <c r="D108" s="109"/>
      <c r="BV108" s="24"/>
    </row>
    <row r="109" spans="1:74" ht="15">
      <c r="B109" s="112"/>
      <c r="C109" s="37"/>
      <c r="D109" s="109"/>
      <c r="BV109" s="24"/>
    </row>
    <row r="110" spans="1:74" ht="15.75">
      <c r="A110" s="113"/>
      <c r="B110" s="114" t="s">
        <v>504</v>
      </c>
      <c r="C110" s="37"/>
      <c r="D110" s="115" t="s">
        <v>505</v>
      </c>
      <c r="BV110" s="24"/>
    </row>
    <row r="111" spans="1:74" ht="15">
      <c r="B111" s="24" t="s">
        <v>506</v>
      </c>
      <c r="C111" s="37"/>
      <c r="D111" s="116" t="s">
        <v>507</v>
      </c>
      <c r="BV111" s="24"/>
    </row>
    <row r="112" spans="1:74" ht="15">
      <c r="A112" s="33"/>
      <c r="B112" s="35"/>
      <c r="C112" s="37"/>
      <c r="D112" s="116"/>
      <c r="BV112" s="24"/>
    </row>
    <row r="113" spans="1:74" ht="15">
      <c r="A113" s="33"/>
      <c r="B113" s="35"/>
      <c r="C113" s="37"/>
      <c r="D113" s="116"/>
      <c r="BV113" s="24"/>
    </row>
    <row r="114" spans="1:74" ht="15">
      <c r="A114" s="33"/>
      <c r="B114" s="35"/>
      <c r="C114" s="37"/>
      <c r="D114" s="116"/>
      <c r="BV114" s="24"/>
    </row>
    <row r="115" spans="1:74" ht="15">
      <c r="A115" s="33"/>
      <c r="B115" s="35"/>
      <c r="C115" s="37"/>
      <c r="D115" s="117" t="s">
        <v>508</v>
      </c>
      <c r="BV115" s="24"/>
    </row>
    <row r="116" spans="1:74" ht="15">
      <c r="A116" s="33"/>
      <c r="B116" s="35"/>
      <c r="C116" s="37"/>
      <c r="D116" s="116" t="s">
        <v>509</v>
      </c>
      <c r="BV116" s="24"/>
    </row>
    <row r="117" spans="1:74" ht="15">
      <c r="A117" s="33"/>
      <c r="B117" s="35"/>
      <c r="C117" s="37"/>
      <c r="D117" s="37"/>
      <c r="BV117" s="24"/>
    </row>
    <row r="118" spans="1:74" ht="15">
      <c r="A118" s="33"/>
      <c r="B118" s="35"/>
      <c r="C118" s="37"/>
      <c r="D118" s="37"/>
      <c r="BV118" s="24"/>
    </row>
    <row r="119" spans="1:74" ht="15">
      <c r="A119" s="33"/>
      <c r="B119" s="35"/>
      <c r="C119" s="37"/>
      <c r="D119" s="118" t="s">
        <v>510</v>
      </c>
      <c r="BV119" s="24"/>
    </row>
    <row r="120" spans="1:74" ht="15">
      <c r="A120" s="33"/>
      <c r="B120" s="35"/>
      <c r="C120" s="37"/>
      <c r="D120" s="136" t="s">
        <v>521</v>
      </c>
      <c r="BV120" s="24"/>
    </row>
    <row r="121" spans="1:74">
      <c r="BV121" s="24"/>
    </row>
    <row r="122" spans="1:74">
      <c r="BV122" s="24"/>
    </row>
    <row r="123" spans="1:74">
      <c r="BV123" s="24"/>
    </row>
    <row r="124" spans="1:74">
      <c r="BV124" s="24"/>
    </row>
    <row r="125" spans="1:74">
      <c r="BV125" s="24"/>
    </row>
    <row r="126" spans="1:74">
      <c r="BV126" s="24"/>
    </row>
    <row r="127" spans="1:74">
      <c r="BV127" s="24"/>
    </row>
    <row r="128" spans="1:74">
      <c r="BV128" s="24"/>
    </row>
    <row r="129" spans="74:74">
      <c r="BV129" s="24"/>
    </row>
    <row r="130" spans="74:74">
      <c r="BV130" s="24"/>
    </row>
    <row r="131" spans="74:74">
      <c r="BV131" s="24"/>
    </row>
    <row r="132" spans="74:74">
      <c r="BV132" s="24"/>
    </row>
    <row r="133" spans="74:74">
      <c r="BV133" s="24"/>
    </row>
    <row r="134" spans="74:74">
      <c r="BV134" s="24"/>
    </row>
    <row r="135" spans="74:74">
      <c r="BV135" s="24"/>
    </row>
    <row r="136" spans="74:74">
      <c r="BV136" s="24"/>
    </row>
    <row r="137" spans="74:74">
      <c r="BV137" s="24"/>
    </row>
    <row r="138" spans="74:74">
      <c r="BV138" s="24"/>
    </row>
    <row r="139" spans="74:74">
      <c r="BV139" s="24"/>
    </row>
    <row r="140" spans="74:74">
      <c r="BV140" s="24"/>
    </row>
    <row r="141" spans="74:74">
      <c r="BV141" s="24"/>
    </row>
    <row r="142" spans="74:74">
      <c r="BV142" s="24"/>
    </row>
    <row r="143" spans="74:74">
      <c r="BV143" s="24"/>
    </row>
    <row r="144" spans="74:74">
      <c r="BV144" s="24"/>
    </row>
    <row r="145" spans="74:74">
      <c r="BV145" s="24"/>
    </row>
    <row r="146" spans="74:74">
      <c r="BV146" s="24"/>
    </row>
    <row r="147" spans="74:74">
      <c r="BV147" s="24"/>
    </row>
    <row r="148" spans="74:74">
      <c r="BV148" s="24"/>
    </row>
    <row r="149" spans="74:74">
      <c r="BV149" s="24"/>
    </row>
    <row r="150" spans="74:74">
      <c r="BV150" s="24"/>
    </row>
  </sheetData>
  <protectedRanges>
    <protectedRange sqref="E82:F83 C24:F24 C56:F56 E87:F89 C58:F58 C66:F67 C81:F81 E91:F91 E71:F80 E63:F63 E55:F55 E30:F51 E25:F27 E17:F23" name="Zonă1" securityDescriptor="O:WDG:WDD:(A;;CC;;;AN)(A;;CC;;;AU)(A;;CC;;;WD)"/>
  </protectedRanges>
  <mergeCells count="28">
    <mergeCell ref="AO4:AS4"/>
    <mergeCell ref="G4:J4"/>
    <mergeCell ref="K4:O4"/>
    <mergeCell ref="P4:T4"/>
    <mergeCell ref="U4:Y4"/>
    <mergeCell ref="Z4:AD4"/>
    <mergeCell ref="AE4:AI4"/>
    <mergeCell ref="AJ4:AN4"/>
    <mergeCell ref="CW4:DA4"/>
    <mergeCell ref="AT4:AX4"/>
    <mergeCell ref="AY4:BC4"/>
    <mergeCell ref="BD4:BH4"/>
    <mergeCell ref="BI4:BM4"/>
    <mergeCell ref="BN4:BR4"/>
    <mergeCell ref="BS4:BW4"/>
    <mergeCell ref="BX4:CB4"/>
    <mergeCell ref="CC4:CG4"/>
    <mergeCell ref="CH4:CL4"/>
    <mergeCell ref="CM4:CQ4"/>
    <mergeCell ref="CR4:CV4"/>
    <mergeCell ref="EF4:EJ4"/>
    <mergeCell ref="EK4:EO4"/>
    <mergeCell ref="DB4:DF4"/>
    <mergeCell ref="DG4:DK4"/>
    <mergeCell ref="DL4:DP4"/>
    <mergeCell ref="DQ4:DU4"/>
    <mergeCell ref="DV4:DZ4"/>
    <mergeCell ref="EA4:EE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Z335"/>
  <sheetViews>
    <sheetView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B10" sqref="B10"/>
    </sheetView>
  </sheetViews>
  <sheetFormatPr defaultColWidth="9.140625" defaultRowHeight="15"/>
  <cols>
    <col min="1" max="1" width="14.42578125" style="33" customWidth="1"/>
    <col min="2" max="2" width="71.28515625" style="35" customWidth="1"/>
    <col min="3" max="3" width="6.140625" style="35" hidden="1" customWidth="1"/>
    <col min="4" max="4" width="16.42578125" style="37" customWidth="1"/>
    <col min="5" max="5" width="15.42578125" style="37" customWidth="1"/>
    <col min="6" max="6" width="15.7109375" style="37" bestFit="1" customWidth="1"/>
    <col min="7" max="7" width="15.42578125" style="37" bestFit="1" customWidth="1"/>
    <col min="8" max="8" width="14.5703125" style="37" bestFit="1" customWidth="1"/>
    <col min="9" max="16384" width="9.140625" style="36"/>
  </cols>
  <sheetData>
    <row r="1" spans="1:8" ht="17.25">
      <c r="A1" s="134" t="s">
        <v>513</v>
      </c>
      <c r="C1" s="34"/>
    </row>
    <row r="2" spans="1:8" ht="17.25">
      <c r="B2" s="135" t="s">
        <v>514</v>
      </c>
      <c r="C2" s="34"/>
    </row>
    <row r="3" spans="1:8">
      <c r="B3" s="34"/>
      <c r="C3" s="34"/>
    </row>
    <row r="4" spans="1:8">
      <c r="H4" s="120" t="s">
        <v>0</v>
      </c>
    </row>
    <row r="5" spans="1:8" s="41" customFormat="1" ht="120">
      <c r="A5" s="38"/>
      <c r="B5" s="39" t="s">
        <v>2</v>
      </c>
      <c r="C5" s="39"/>
      <c r="D5" s="40" t="s">
        <v>515</v>
      </c>
      <c r="E5" s="40" t="s">
        <v>516</v>
      </c>
      <c r="F5" s="40" t="s">
        <v>519</v>
      </c>
      <c r="G5" s="40" t="s">
        <v>190</v>
      </c>
      <c r="H5" s="40" t="s">
        <v>191</v>
      </c>
    </row>
    <row r="6" spans="1:8">
      <c r="A6" s="42"/>
      <c r="B6" s="43" t="s">
        <v>192</v>
      </c>
      <c r="C6" s="43"/>
      <c r="D6" s="121"/>
      <c r="E6" s="121"/>
      <c r="F6" s="121"/>
      <c r="G6" s="121"/>
      <c r="H6" s="121"/>
    </row>
    <row r="7" spans="1:8" s="46" customFormat="1" ht="16.5" customHeight="1">
      <c r="A7" s="44" t="s">
        <v>193</v>
      </c>
      <c r="B7" s="45" t="s">
        <v>194</v>
      </c>
      <c r="C7" s="92">
        <f t="shared" ref="C7:H7" si="0">+C8+C18</f>
        <v>0</v>
      </c>
      <c r="D7" s="92">
        <f t="shared" si="0"/>
        <v>734803280</v>
      </c>
      <c r="E7" s="92">
        <f t="shared" si="0"/>
        <v>730869610</v>
      </c>
      <c r="F7" s="92">
        <f t="shared" si="0"/>
        <v>332241150</v>
      </c>
      <c r="G7" s="92">
        <f t="shared" si="0"/>
        <v>228537919.25999999</v>
      </c>
      <c r="H7" s="92">
        <f t="shared" si="0"/>
        <v>99913081.669999987</v>
      </c>
    </row>
    <row r="8" spans="1:8" s="46" customFormat="1">
      <c r="A8" s="44" t="s">
        <v>195</v>
      </c>
      <c r="B8" s="47" t="s">
        <v>196</v>
      </c>
      <c r="C8" s="92">
        <f>+C9+C10+C14+C11+C12+C16+C273+C15+C13+C17</f>
        <v>0</v>
      </c>
      <c r="D8" s="92">
        <f t="shared" ref="D8:H8" si="1">+D9+D10+D14+D11+D12+D16+D273+D15+D13+D17</f>
        <v>734803280</v>
      </c>
      <c r="E8" s="92">
        <f t="shared" si="1"/>
        <v>730869610</v>
      </c>
      <c r="F8" s="92">
        <f t="shared" si="1"/>
        <v>332241150</v>
      </c>
      <c r="G8" s="92">
        <f t="shared" si="1"/>
        <v>228537919.25999999</v>
      </c>
      <c r="H8" s="92">
        <f t="shared" si="1"/>
        <v>99913081.669999987</v>
      </c>
    </row>
    <row r="9" spans="1:8" s="46" customFormat="1">
      <c r="A9" s="44" t="s">
        <v>197</v>
      </c>
      <c r="B9" s="47" t="s">
        <v>198</v>
      </c>
      <c r="C9" s="92">
        <f t="shared" ref="C9:H9" si="2">+C25</f>
        <v>0</v>
      </c>
      <c r="D9" s="92">
        <f t="shared" si="2"/>
        <v>6213000</v>
      </c>
      <c r="E9" s="92">
        <f t="shared" si="2"/>
        <v>6213000</v>
      </c>
      <c r="F9" s="92">
        <f t="shared" si="2"/>
        <v>2543040</v>
      </c>
      <c r="G9" s="92">
        <f t="shared" si="2"/>
        <v>1547509</v>
      </c>
      <c r="H9" s="92">
        <f t="shared" si="2"/>
        <v>798702</v>
      </c>
    </row>
    <row r="10" spans="1:8" s="46" customFormat="1" ht="16.5" customHeight="1">
      <c r="A10" s="44" t="s">
        <v>199</v>
      </c>
      <c r="B10" s="47" t="s">
        <v>200</v>
      </c>
      <c r="C10" s="92">
        <f>+C45</f>
        <v>0</v>
      </c>
      <c r="D10" s="92">
        <f t="shared" ref="D10:H10" si="3">+D45</f>
        <v>433818280</v>
      </c>
      <c r="E10" s="92">
        <f t="shared" si="3"/>
        <v>429884610</v>
      </c>
      <c r="F10" s="92">
        <f t="shared" si="3"/>
        <v>240598110</v>
      </c>
      <c r="G10" s="92">
        <f t="shared" si="3"/>
        <v>168180993.19999999</v>
      </c>
      <c r="H10" s="92">
        <f t="shared" si="3"/>
        <v>70698427.789999992</v>
      </c>
    </row>
    <row r="11" spans="1:8" s="46" customFormat="1">
      <c r="A11" s="44" t="s">
        <v>201</v>
      </c>
      <c r="B11" s="47" t="s">
        <v>202</v>
      </c>
      <c r="C11" s="92">
        <f>+C73</f>
        <v>0</v>
      </c>
      <c r="D11" s="92">
        <f t="shared" ref="D11:H11" si="4">+D73</f>
        <v>0</v>
      </c>
      <c r="E11" s="92">
        <f t="shared" si="4"/>
        <v>0</v>
      </c>
      <c r="F11" s="92">
        <f t="shared" si="4"/>
        <v>0</v>
      </c>
      <c r="G11" s="92">
        <f t="shared" si="4"/>
        <v>0</v>
      </c>
      <c r="H11" s="92">
        <f t="shared" si="4"/>
        <v>0</v>
      </c>
    </row>
    <row r="12" spans="1:8" s="46" customFormat="1" ht="30">
      <c r="A12" s="44" t="s">
        <v>203</v>
      </c>
      <c r="B12" s="47" t="s">
        <v>204</v>
      </c>
      <c r="C12" s="92">
        <f>C274</f>
        <v>0</v>
      </c>
      <c r="D12" s="92">
        <f t="shared" ref="D12:H12" si="5">D274</f>
        <v>244996000</v>
      </c>
      <c r="E12" s="92">
        <f t="shared" si="5"/>
        <v>244996000</v>
      </c>
      <c r="F12" s="92">
        <f t="shared" si="5"/>
        <v>67150000</v>
      </c>
      <c r="G12" s="92">
        <f t="shared" si="5"/>
        <v>44427076</v>
      </c>
      <c r="H12" s="92">
        <f t="shared" si="5"/>
        <v>22071464</v>
      </c>
    </row>
    <row r="13" spans="1:8" s="46" customFormat="1" ht="30">
      <c r="A13" s="44"/>
      <c r="B13" s="47" t="s">
        <v>494</v>
      </c>
      <c r="C13" s="92">
        <f>C302</f>
        <v>0</v>
      </c>
      <c r="D13" s="92">
        <f t="shared" ref="D13:H13" si="6">D302</f>
        <v>0</v>
      </c>
      <c r="E13" s="92">
        <f t="shared" si="6"/>
        <v>0</v>
      </c>
      <c r="F13" s="92">
        <f t="shared" si="6"/>
        <v>0</v>
      </c>
      <c r="G13" s="92">
        <f t="shared" si="6"/>
        <v>0</v>
      </c>
      <c r="H13" s="92">
        <f t="shared" si="6"/>
        <v>0</v>
      </c>
    </row>
    <row r="14" spans="1:8" s="46" customFormat="1" ht="16.5" customHeight="1">
      <c r="A14" s="44" t="s">
        <v>205</v>
      </c>
      <c r="B14" s="47" t="s">
        <v>206</v>
      </c>
      <c r="C14" s="92">
        <f>C293</f>
        <v>0</v>
      </c>
      <c r="D14" s="92">
        <f t="shared" ref="D14:H14" si="7">D293</f>
        <v>49776000</v>
      </c>
      <c r="E14" s="92">
        <f t="shared" si="7"/>
        <v>49776000</v>
      </c>
      <c r="F14" s="92">
        <f t="shared" si="7"/>
        <v>21950000</v>
      </c>
      <c r="G14" s="92">
        <f t="shared" si="7"/>
        <v>15216859</v>
      </c>
      <c r="H14" s="92">
        <f t="shared" si="7"/>
        <v>7071859</v>
      </c>
    </row>
    <row r="15" spans="1:8" s="46" customFormat="1" ht="30">
      <c r="A15" s="44" t="s">
        <v>207</v>
      </c>
      <c r="B15" s="47" t="s">
        <v>208</v>
      </c>
      <c r="C15" s="92">
        <f>C306</f>
        <v>0</v>
      </c>
      <c r="D15" s="92">
        <f t="shared" ref="D15:H15" si="8">D306</f>
        <v>0</v>
      </c>
      <c r="E15" s="92">
        <f t="shared" si="8"/>
        <v>0</v>
      </c>
      <c r="F15" s="92">
        <f t="shared" si="8"/>
        <v>0</v>
      </c>
      <c r="G15" s="92">
        <f t="shared" si="8"/>
        <v>0</v>
      </c>
      <c r="H15" s="92">
        <f t="shared" si="8"/>
        <v>0</v>
      </c>
    </row>
    <row r="16" spans="1:8" s="46" customFormat="1" ht="16.5" customHeight="1">
      <c r="A16" s="44" t="s">
        <v>209</v>
      </c>
      <c r="B16" s="47" t="s">
        <v>210</v>
      </c>
      <c r="C16" s="92">
        <f>C76</f>
        <v>0</v>
      </c>
      <c r="D16" s="92">
        <f t="shared" ref="D16:H16" si="9">D76</f>
        <v>0</v>
      </c>
      <c r="E16" s="92">
        <f t="shared" si="9"/>
        <v>0</v>
      </c>
      <c r="F16" s="92">
        <f t="shared" si="9"/>
        <v>0</v>
      </c>
      <c r="G16" s="92">
        <f t="shared" si="9"/>
        <v>0</v>
      </c>
      <c r="H16" s="92">
        <f t="shared" si="9"/>
        <v>0</v>
      </c>
    </row>
    <row r="17" spans="1:227" s="46" customFormat="1" ht="30">
      <c r="A17" s="44"/>
      <c r="B17" s="47" t="s">
        <v>495</v>
      </c>
      <c r="C17" s="92">
        <f>C310</f>
        <v>0</v>
      </c>
      <c r="D17" s="92">
        <f t="shared" ref="D17:H17" si="10">D310</f>
        <v>0</v>
      </c>
      <c r="E17" s="92">
        <f t="shared" si="10"/>
        <v>0</v>
      </c>
      <c r="F17" s="92">
        <f t="shared" si="10"/>
        <v>0</v>
      </c>
      <c r="G17" s="92">
        <f t="shared" si="10"/>
        <v>0</v>
      </c>
      <c r="H17" s="92">
        <f t="shared" si="10"/>
        <v>0</v>
      </c>
    </row>
    <row r="18" spans="1:227" s="46" customFormat="1" ht="16.5" customHeight="1">
      <c r="A18" s="44" t="s">
        <v>211</v>
      </c>
      <c r="B18" s="47" t="s">
        <v>212</v>
      </c>
      <c r="C18" s="92">
        <f>C79</f>
        <v>0</v>
      </c>
      <c r="D18" s="92">
        <f t="shared" ref="D18:H18" si="11">D79</f>
        <v>0</v>
      </c>
      <c r="E18" s="92">
        <f t="shared" si="11"/>
        <v>0</v>
      </c>
      <c r="F18" s="92">
        <f t="shared" si="11"/>
        <v>0</v>
      </c>
      <c r="G18" s="92">
        <f t="shared" si="11"/>
        <v>0</v>
      </c>
      <c r="H18" s="92">
        <f t="shared" si="11"/>
        <v>0</v>
      </c>
    </row>
    <row r="19" spans="1:227" s="46" customFormat="1">
      <c r="A19" s="44" t="s">
        <v>213</v>
      </c>
      <c r="B19" s="47" t="s">
        <v>214</v>
      </c>
      <c r="C19" s="92">
        <f>C80</f>
        <v>0</v>
      </c>
      <c r="D19" s="92">
        <f t="shared" ref="D19:H19" si="12">D80</f>
        <v>0</v>
      </c>
      <c r="E19" s="92">
        <f t="shared" si="12"/>
        <v>0</v>
      </c>
      <c r="F19" s="92">
        <f t="shared" si="12"/>
        <v>0</v>
      </c>
      <c r="G19" s="92">
        <f t="shared" si="12"/>
        <v>0</v>
      </c>
      <c r="H19" s="92">
        <f t="shared" si="12"/>
        <v>0</v>
      </c>
    </row>
    <row r="20" spans="1:227" s="46" customFormat="1" ht="30">
      <c r="A20" s="44" t="s">
        <v>215</v>
      </c>
      <c r="B20" s="47" t="s">
        <v>216</v>
      </c>
      <c r="C20" s="92">
        <f>C273+C301</f>
        <v>0</v>
      </c>
      <c r="D20" s="92">
        <f t="shared" ref="D20:H20" si="13">D273+D301</f>
        <v>0</v>
      </c>
      <c r="E20" s="92">
        <f t="shared" si="13"/>
        <v>0</v>
      </c>
      <c r="F20" s="92">
        <f t="shared" si="13"/>
        <v>0</v>
      </c>
      <c r="G20" s="92">
        <f t="shared" si="13"/>
        <v>-834658.94</v>
      </c>
      <c r="H20" s="92">
        <f t="shared" si="13"/>
        <v>-727512.12</v>
      </c>
    </row>
    <row r="21" spans="1:227" s="46" customFormat="1" ht="16.5" customHeight="1">
      <c r="A21" s="44" t="s">
        <v>217</v>
      </c>
      <c r="B21" s="47" t="s">
        <v>218</v>
      </c>
      <c r="C21" s="92">
        <f t="shared" ref="C21:H21" si="14">+C22+C18</f>
        <v>0</v>
      </c>
      <c r="D21" s="92">
        <f t="shared" si="14"/>
        <v>734803280</v>
      </c>
      <c r="E21" s="92">
        <f t="shared" si="14"/>
        <v>730869610</v>
      </c>
      <c r="F21" s="92">
        <f t="shared" si="14"/>
        <v>332241150</v>
      </c>
      <c r="G21" s="92">
        <f t="shared" si="14"/>
        <v>228537919.25999999</v>
      </c>
      <c r="H21" s="92">
        <f t="shared" si="14"/>
        <v>99913081.669999987</v>
      </c>
    </row>
    <row r="22" spans="1:227" s="46" customFormat="1">
      <c r="A22" s="44" t="s">
        <v>219</v>
      </c>
      <c r="B22" s="47" t="s">
        <v>196</v>
      </c>
      <c r="C22" s="92">
        <f>C9+C10+C11+C12+C14+C16+C273+C15</f>
        <v>0</v>
      </c>
      <c r="D22" s="92">
        <f t="shared" ref="D22:H22" si="15">D9+D10+D11+D12+D14+D16+D273+D15</f>
        <v>734803280</v>
      </c>
      <c r="E22" s="92">
        <f t="shared" si="15"/>
        <v>730869610</v>
      </c>
      <c r="F22" s="92">
        <f t="shared" si="15"/>
        <v>332241150</v>
      </c>
      <c r="G22" s="92">
        <f t="shared" si="15"/>
        <v>228537919.25999999</v>
      </c>
      <c r="H22" s="92">
        <f t="shared" si="15"/>
        <v>99913081.669999987</v>
      </c>
    </row>
    <row r="23" spans="1:227" s="46" customFormat="1" ht="16.5" customHeight="1">
      <c r="A23" s="48" t="s">
        <v>220</v>
      </c>
      <c r="B23" s="47" t="s">
        <v>221</v>
      </c>
      <c r="C23" s="92">
        <f>+C24+C79+C273</f>
        <v>0</v>
      </c>
      <c r="D23" s="92">
        <f t="shared" ref="D23:H23" si="16">+D24+D79+D273</f>
        <v>685027280</v>
      </c>
      <c r="E23" s="92">
        <f t="shared" si="16"/>
        <v>681093610</v>
      </c>
      <c r="F23" s="92">
        <f t="shared" si="16"/>
        <v>310291150</v>
      </c>
      <c r="G23" s="92">
        <f t="shared" si="16"/>
        <v>213321060.25999999</v>
      </c>
      <c r="H23" s="92">
        <f t="shared" si="16"/>
        <v>92841222.669999987</v>
      </c>
    </row>
    <row r="24" spans="1:227" s="46" customFormat="1" ht="16.5" customHeight="1">
      <c r="A24" s="44" t="s">
        <v>222</v>
      </c>
      <c r="B24" s="47" t="s">
        <v>196</v>
      </c>
      <c r="C24" s="92">
        <f>+C25+C45+C73+C274+C76+C306</f>
        <v>0</v>
      </c>
      <c r="D24" s="92">
        <f t="shared" ref="D24:H24" si="17">+D25+D45+D73+D274+D76+D306</f>
        <v>685027280</v>
      </c>
      <c r="E24" s="92">
        <f t="shared" si="17"/>
        <v>681093610</v>
      </c>
      <c r="F24" s="92">
        <f t="shared" si="17"/>
        <v>310291150</v>
      </c>
      <c r="G24" s="92">
        <f t="shared" si="17"/>
        <v>214155578.19999999</v>
      </c>
      <c r="H24" s="92">
        <f t="shared" si="17"/>
        <v>93568593.789999992</v>
      </c>
    </row>
    <row r="25" spans="1:227" s="46" customFormat="1">
      <c r="A25" s="44" t="s">
        <v>223</v>
      </c>
      <c r="B25" s="47" t="s">
        <v>198</v>
      </c>
      <c r="C25" s="92">
        <f t="shared" ref="C25:H25" si="18">+C26+C38+C36</f>
        <v>0</v>
      </c>
      <c r="D25" s="92">
        <f t="shared" si="18"/>
        <v>6213000</v>
      </c>
      <c r="E25" s="92">
        <f t="shared" si="18"/>
        <v>6213000</v>
      </c>
      <c r="F25" s="92">
        <f t="shared" si="18"/>
        <v>2543040</v>
      </c>
      <c r="G25" s="92">
        <f t="shared" si="18"/>
        <v>1547509</v>
      </c>
      <c r="H25" s="92">
        <f t="shared" si="18"/>
        <v>798702</v>
      </c>
    </row>
    <row r="26" spans="1:227" s="46" customFormat="1" ht="16.5" customHeight="1">
      <c r="A26" s="44" t="s">
        <v>224</v>
      </c>
      <c r="B26" s="47" t="s">
        <v>225</v>
      </c>
      <c r="C26" s="92">
        <f t="shared" ref="C26:H26" si="19">C27+C30+C31+C32+C34+C28+C29+C33</f>
        <v>0</v>
      </c>
      <c r="D26" s="92">
        <f t="shared" si="19"/>
        <v>6057000</v>
      </c>
      <c r="E26" s="92">
        <f t="shared" si="19"/>
        <v>6057000</v>
      </c>
      <c r="F26" s="92">
        <f t="shared" si="19"/>
        <v>2487080</v>
      </c>
      <c r="G26" s="92">
        <f t="shared" si="19"/>
        <v>1513260</v>
      </c>
      <c r="H26" s="92">
        <f t="shared" si="19"/>
        <v>780695</v>
      </c>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row>
    <row r="27" spans="1:227" s="46" customFormat="1" ht="16.5" customHeight="1">
      <c r="A27" s="49" t="s">
        <v>226</v>
      </c>
      <c r="B27" s="50" t="s">
        <v>227</v>
      </c>
      <c r="C27" s="93"/>
      <c r="D27" s="92">
        <v>5333000</v>
      </c>
      <c r="E27" s="92">
        <v>5333000</v>
      </c>
      <c r="F27" s="92">
        <v>2183180</v>
      </c>
      <c r="G27" s="72">
        <v>1334201</v>
      </c>
      <c r="H27" s="72">
        <f>722530-29331</f>
        <v>693199</v>
      </c>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row>
    <row r="28" spans="1:227" s="46" customFormat="1">
      <c r="A28" s="49" t="s">
        <v>228</v>
      </c>
      <c r="B28" s="50" t="s">
        <v>229</v>
      </c>
      <c r="C28" s="93"/>
      <c r="D28" s="92">
        <v>389000</v>
      </c>
      <c r="E28" s="92">
        <v>389000</v>
      </c>
      <c r="F28" s="92">
        <v>169940</v>
      </c>
      <c r="G28" s="72">
        <v>106154</v>
      </c>
      <c r="H28" s="72">
        <v>51672</v>
      </c>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row>
    <row r="29" spans="1:227" s="46" customFormat="1">
      <c r="A29" s="49" t="s">
        <v>230</v>
      </c>
      <c r="B29" s="50" t="s">
        <v>231</v>
      </c>
      <c r="C29" s="93"/>
      <c r="D29" s="92">
        <v>15000</v>
      </c>
      <c r="E29" s="92">
        <v>15000</v>
      </c>
      <c r="F29" s="92">
        <v>7650</v>
      </c>
      <c r="G29" s="72">
        <v>3909</v>
      </c>
      <c r="H29" s="72">
        <v>1675</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row>
    <row r="30" spans="1:227" s="46" customFormat="1" ht="16.5" customHeight="1">
      <c r="A30" s="49" t="s">
        <v>232</v>
      </c>
      <c r="B30" s="51" t="s">
        <v>233</v>
      </c>
      <c r="C30" s="93"/>
      <c r="D30" s="92">
        <v>140000</v>
      </c>
      <c r="E30" s="92">
        <v>140000</v>
      </c>
      <c r="F30" s="92">
        <v>65650</v>
      </c>
      <c r="G30" s="72">
        <v>29856</v>
      </c>
      <c r="H30" s="72">
        <v>15424</v>
      </c>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row>
    <row r="31" spans="1:227" s="46" customFormat="1" ht="16.5" customHeight="1">
      <c r="A31" s="49" t="s">
        <v>234</v>
      </c>
      <c r="B31" s="51" t="s">
        <v>235</v>
      </c>
      <c r="C31" s="93"/>
      <c r="D31" s="92">
        <v>1000</v>
      </c>
      <c r="E31" s="92">
        <v>1000</v>
      </c>
      <c r="F31" s="92">
        <v>1000</v>
      </c>
      <c r="G31" s="72">
        <v>668</v>
      </c>
      <c r="H31" s="72">
        <v>622</v>
      </c>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row>
    <row r="32" spans="1:227" ht="16.5" customHeight="1">
      <c r="A32" s="49" t="s">
        <v>236</v>
      </c>
      <c r="B32" s="51" t="s">
        <v>237</v>
      </c>
      <c r="C32" s="93"/>
      <c r="D32" s="92">
        <v>0</v>
      </c>
      <c r="E32" s="92">
        <v>0</v>
      </c>
      <c r="F32" s="92">
        <v>0</v>
      </c>
      <c r="G32" s="72"/>
      <c r="H32" s="72"/>
    </row>
    <row r="33" spans="1:227" ht="16.5" customHeight="1">
      <c r="A33" s="49" t="s">
        <v>238</v>
      </c>
      <c r="B33" s="51" t="s">
        <v>239</v>
      </c>
      <c r="C33" s="93"/>
      <c r="D33" s="92">
        <v>129000</v>
      </c>
      <c r="E33" s="92">
        <v>129000</v>
      </c>
      <c r="F33" s="92">
        <v>46370</v>
      </c>
      <c r="G33" s="72">
        <v>30135</v>
      </c>
      <c r="H33" s="72">
        <v>14693</v>
      </c>
    </row>
    <row r="34" spans="1:227" ht="16.5" customHeight="1">
      <c r="A34" s="49" t="s">
        <v>240</v>
      </c>
      <c r="B34" s="51" t="s">
        <v>241</v>
      </c>
      <c r="C34" s="93"/>
      <c r="D34" s="92">
        <v>50000</v>
      </c>
      <c r="E34" s="92">
        <v>50000</v>
      </c>
      <c r="F34" s="92">
        <v>13290</v>
      </c>
      <c r="G34" s="72">
        <v>8337</v>
      </c>
      <c r="H34" s="72">
        <v>3410</v>
      </c>
    </row>
    <row r="35" spans="1:227" ht="16.5" customHeight="1">
      <c r="A35" s="49"/>
      <c r="B35" s="51" t="s">
        <v>242</v>
      </c>
      <c r="C35" s="93"/>
      <c r="D35" s="92">
        <v>0</v>
      </c>
      <c r="E35" s="92">
        <v>0</v>
      </c>
      <c r="F35" s="92">
        <v>0</v>
      </c>
      <c r="G35" s="72"/>
      <c r="H35" s="72"/>
    </row>
    <row r="36" spans="1:227" ht="16.5" customHeight="1">
      <c r="A36" s="49" t="s">
        <v>243</v>
      </c>
      <c r="B36" s="47" t="s">
        <v>244</v>
      </c>
      <c r="C36" s="93">
        <f t="shared" ref="C36:H36" si="20">C37</f>
        <v>0</v>
      </c>
      <c r="D36" s="93">
        <f t="shared" si="20"/>
        <v>20000</v>
      </c>
      <c r="E36" s="93">
        <f t="shared" si="20"/>
        <v>20000</v>
      </c>
      <c r="F36" s="93">
        <f t="shared" si="20"/>
        <v>0</v>
      </c>
      <c r="G36" s="93">
        <f t="shared" si="20"/>
        <v>0</v>
      </c>
      <c r="H36" s="93">
        <f t="shared" si="20"/>
        <v>0</v>
      </c>
    </row>
    <row r="37" spans="1:227" ht="16.5" customHeight="1">
      <c r="A37" s="49" t="s">
        <v>245</v>
      </c>
      <c r="B37" s="51" t="s">
        <v>246</v>
      </c>
      <c r="C37" s="93"/>
      <c r="D37" s="92">
        <v>20000</v>
      </c>
      <c r="E37" s="92">
        <v>20000</v>
      </c>
      <c r="F37" s="92">
        <v>0</v>
      </c>
      <c r="G37" s="72"/>
      <c r="H37" s="72"/>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row>
    <row r="38" spans="1:227" ht="16.5" customHeight="1">
      <c r="A38" s="44" t="s">
        <v>247</v>
      </c>
      <c r="B38" s="47" t="s">
        <v>248</v>
      </c>
      <c r="C38" s="92">
        <f>+C39+C40+C41+C42+C43+C44</f>
        <v>0</v>
      </c>
      <c r="D38" s="92">
        <f t="shared" ref="D38:H38" si="21">+D39+D40+D41+D42+D43+D44</f>
        <v>136000</v>
      </c>
      <c r="E38" s="92">
        <f t="shared" si="21"/>
        <v>136000</v>
      </c>
      <c r="F38" s="92">
        <f t="shared" si="21"/>
        <v>55960</v>
      </c>
      <c r="G38" s="92">
        <f t="shared" si="21"/>
        <v>34249</v>
      </c>
      <c r="H38" s="92">
        <f t="shared" si="21"/>
        <v>18007</v>
      </c>
    </row>
    <row r="39" spans="1:227" ht="16.5" customHeight="1">
      <c r="A39" s="49" t="s">
        <v>249</v>
      </c>
      <c r="B39" s="51" t="s">
        <v>250</v>
      </c>
      <c r="C39" s="93"/>
      <c r="D39" s="92"/>
      <c r="E39" s="92"/>
      <c r="F39" s="92"/>
      <c r="G39" s="72"/>
      <c r="H39" s="72"/>
    </row>
    <row r="40" spans="1:227" ht="16.5" customHeight="1">
      <c r="A40" s="49" t="s">
        <v>251</v>
      </c>
      <c r="B40" s="51" t="s">
        <v>252</v>
      </c>
      <c r="C40" s="93"/>
      <c r="D40" s="92"/>
      <c r="E40" s="92"/>
      <c r="F40" s="92"/>
      <c r="G40" s="72"/>
      <c r="H40" s="72"/>
    </row>
    <row r="41" spans="1:227" s="46" customFormat="1" ht="16.5" customHeight="1">
      <c r="A41" s="49" t="s">
        <v>253</v>
      </c>
      <c r="B41" s="51" t="s">
        <v>254</v>
      </c>
      <c r="C41" s="93"/>
      <c r="D41" s="92"/>
      <c r="E41" s="92"/>
      <c r="F41" s="92"/>
      <c r="G41" s="72"/>
      <c r="H41" s="72"/>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row>
    <row r="42" spans="1:227" ht="16.5" customHeight="1">
      <c r="A42" s="49" t="s">
        <v>255</v>
      </c>
      <c r="B42" s="52" t="s">
        <v>256</v>
      </c>
      <c r="C42" s="93"/>
      <c r="D42" s="92"/>
      <c r="E42" s="92"/>
      <c r="F42" s="92"/>
      <c r="G42" s="72"/>
      <c r="H42" s="72"/>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row>
    <row r="43" spans="1:227" ht="16.5" customHeight="1">
      <c r="A43" s="49" t="s">
        <v>257</v>
      </c>
      <c r="B43" s="52" t="s">
        <v>40</v>
      </c>
      <c r="C43" s="93"/>
      <c r="D43" s="92"/>
      <c r="E43" s="92"/>
      <c r="F43" s="92"/>
      <c r="G43" s="72"/>
      <c r="H43" s="72"/>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row>
    <row r="44" spans="1:227" ht="16.5" customHeight="1">
      <c r="A44" s="49" t="s">
        <v>258</v>
      </c>
      <c r="B44" s="52" t="s">
        <v>259</v>
      </c>
      <c r="C44" s="93"/>
      <c r="D44" s="92">
        <v>136000</v>
      </c>
      <c r="E44" s="92">
        <v>136000</v>
      </c>
      <c r="F44" s="92">
        <v>55960</v>
      </c>
      <c r="G44" s="72">
        <v>34249</v>
      </c>
      <c r="H44" s="72">
        <v>18007</v>
      </c>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row>
    <row r="45" spans="1:227" ht="16.5" customHeight="1">
      <c r="A45" s="44" t="s">
        <v>260</v>
      </c>
      <c r="B45" s="47" t="s">
        <v>200</v>
      </c>
      <c r="C45" s="92">
        <f t="shared" ref="C45:H45" si="22">+C46+C60+C59+C62+C65+C67+C68+C70+C66+C69</f>
        <v>0</v>
      </c>
      <c r="D45" s="92">
        <f t="shared" si="22"/>
        <v>433818280</v>
      </c>
      <c r="E45" s="92">
        <f t="shared" si="22"/>
        <v>429884610</v>
      </c>
      <c r="F45" s="92">
        <f t="shared" si="22"/>
        <v>240598110</v>
      </c>
      <c r="G45" s="92">
        <f t="shared" si="22"/>
        <v>168180993.19999999</v>
      </c>
      <c r="H45" s="92">
        <f t="shared" si="22"/>
        <v>70698427.789999992</v>
      </c>
    </row>
    <row r="46" spans="1:227" ht="16.5" customHeight="1">
      <c r="A46" s="44" t="s">
        <v>261</v>
      </c>
      <c r="B46" s="47" t="s">
        <v>262</v>
      </c>
      <c r="C46" s="92">
        <f t="shared" ref="C46:H46" si="23">+C47+C48+C49+C50+C51+C52+C53+C54+C56</f>
        <v>0</v>
      </c>
      <c r="D46" s="92">
        <f t="shared" si="23"/>
        <v>433803040</v>
      </c>
      <c r="E46" s="92">
        <f t="shared" si="23"/>
        <v>429869370</v>
      </c>
      <c r="F46" s="92">
        <f t="shared" si="23"/>
        <v>240596410</v>
      </c>
      <c r="G46" s="92">
        <f t="shared" si="23"/>
        <v>168179877.19999999</v>
      </c>
      <c r="H46" s="92">
        <f t="shared" si="23"/>
        <v>70697831.789999992</v>
      </c>
    </row>
    <row r="47" spans="1:227" s="46" customFormat="1" ht="16.5" customHeight="1">
      <c r="A47" s="49" t="s">
        <v>263</v>
      </c>
      <c r="B47" s="51" t="s">
        <v>264</v>
      </c>
      <c r="C47" s="93"/>
      <c r="D47" s="92">
        <v>42300</v>
      </c>
      <c r="E47" s="92">
        <v>42300</v>
      </c>
      <c r="F47" s="92">
        <v>11760</v>
      </c>
      <c r="G47" s="72">
        <v>7013.62</v>
      </c>
      <c r="H47" s="72">
        <v>3263</v>
      </c>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row>
    <row r="48" spans="1:227" s="46" customFormat="1" ht="16.5" customHeight="1">
      <c r="A48" s="49" t="s">
        <v>265</v>
      </c>
      <c r="B48" s="51" t="s">
        <v>266</v>
      </c>
      <c r="C48" s="93"/>
      <c r="D48" s="92"/>
      <c r="E48" s="92"/>
      <c r="F48" s="92"/>
      <c r="G48" s="72"/>
      <c r="H48" s="72"/>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row>
    <row r="49" spans="1:227" ht="16.5" customHeight="1">
      <c r="A49" s="49" t="s">
        <v>267</v>
      </c>
      <c r="B49" s="51" t="s">
        <v>268</v>
      </c>
      <c r="C49" s="93"/>
      <c r="D49" s="92">
        <v>71420</v>
      </c>
      <c r="E49" s="92">
        <v>71420</v>
      </c>
      <c r="F49" s="92">
        <v>32950</v>
      </c>
      <c r="G49" s="72">
        <v>19650.68</v>
      </c>
      <c r="H49" s="72">
        <v>13500.68</v>
      </c>
    </row>
    <row r="50" spans="1:227" ht="16.5" customHeight="1">
      <c r="A50" s="49" t="s">
        <v>269</v>
      </c>
      <c r="B50" s="51" t="s">
        <v>270</v>
      </c>
      <c r="C50" s="93"/>
      <c r="D50" s="92">
        <v>20080</v>
      </c>
      <c r="E50" s="92">
        <v>20080</v>
      </c>
      <c r="F50" s="92">
        <v>5500</v>
      </c>
      <c r="G50" s="72">
        <v>3013.62</v>
      </c>
      <c r="H50" s="72">
        <v>2143.9299999999998</v>
      </c>
    </row>
    <row r="51" spans="1:227" ht="16.5" customHeight="1">
      <c r="A51" s="49" t="s">
        <v>271</v>
      </c>
      <c r="B51" s="51" t="s">
        <v>272</v>
      </c>
      <c r="C51" s="93"/>
      <c r="D51" s="92">
        <v>18000</v>
      </c>
      <c r="E51" s="92">
        <v>18000</v>
      </c>
      <c r="F51" s="92">
        <v>4500</v>
      </c>
      <c r="G51" s="72">
        <v>1000</v>
      </c>
      <c r="H51" s="72">
        <v>0</v>
      </c>
    </row>
    <row r="52" spans="1:227" ht="16.5" customHeight="1">
      <c r="A52" s="49" t="s">
        <v>273</v>
      </c>
      <c r="B52" s="51" t="s">
        <v>274</v>
      </c>
      <c r="C52" s="93"/>
      <c r="D52" s="92"/>
      <c r="E52" s="92"/>
      <c r="F52" s="92"/>
      <c r="G52" s="72"/>
      <c r="H52" s="72"/>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row>
    <row r="53" spans="1:227" ht="16.5" customHeight="1">
      <c r="A53" s="49" t="s">
        <v>275</v>
      </c>
      <c r="B53" s="51" t="s">
        <v>276</v>
      </c>
      <c r="C53" s="93"/>
      <c r="D53" s="92">
        <v>80330</v>
      </c>
      <c r="E53" s="92">
        <v>80330</v>
      </c>
      <c r="F53" s="92">
        <v>20080</v>
      </c>
      <c r="G53" s="72">
        <v>13086.34</v>
      </c>
      <c r="H53" s="72">
        <v>6092.52</v>
      </c>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row>
    <row r="54" spans="1:227" ht="16.5" customHeight="1">
      <c r="A54" s="44" t="s">
        <v>277</v>
      </c>
      <c r="B54" s="47" t="s">
        <v>278</v>
      </c>
      <c r="C54" s="94">
        <f t="shared" ref="C54:H54" si="24">+C55+C90</f>
        <v>0</v>
      </c>
      <c r="D54" s="94">
        <f t="shared" si="24"/>
        <v>433280770</v>
      </c>
      <c r="E54" s="94">
        <f t="shared" si="24"/>
        <v>429347100</v>
      </c>
      <c r="F54" s="94">
        <f t="shared" si="24"/>
        <v>240456130</v>
      </c>
      <c r="G54" s="94">
        <f t="shared" si="24"/>
        <v>168101088</v>
      </c>
      <c r="H54" s="94">
        <f t="shared" si="24"/>
        <v>70652416.719999999</v>
      </c>
    </row>
    <row r="55" spans="1:227" ht="16.5" customHeight="1">
      <c r="A55" s="54" t="s">
        <v>279</v>
      </c>
      <c r="B55" s="55" t="s">
        <v>280</v>
      </c>
      <c r="C55" s="95"/>
      <c r="D55" s="92">
        <v>10800</v>
      </c>
      <c r="E55" s="92">
        <v>10800</v>
      </c>
      <c r="F55" s="92">
        <v>2000</v>
      </c>
      <c r="G55" s="72">
        <v>0</v>
      </c>
      <c r="H55" s="72">
        <v>0</v>
      </c>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row>
    <row r="56" spans="1:227" s="46" customFormat="1" ht="16.5" customHeight="1">
      <c r="A56" s="49" t="s">
        <v>281</v>
      </c>
      <c r="B56" s="51" t="s">
        <v>282</v>
      </c>
      <c r="C56" s="93"/>
      <c r="D56" s="92">
        <v>290140</v>
      </c>
      <c r="E56" s="92">
        <v>290140</v>
      </c>
      <c r="F56" s="92">
        <v>65490</v>
      </c>
      <c r="G56" s="72">
        <v>35024.94</v>
      </c>
      <c r="H56" s="72">
        <v>20414.939999999999</v>
      </c>
    </row>
    <row r="57" spans="1:227" s="53" customFormat="1" ht="16.5" customHeight="1">
      <c r="A57" s="49"/>
      <c r="B57" s="51" t="s">
        <v>283</v>
      </c>
      <c r="C57" s="93"/>
      <c r="D57" s="92"/>
      <c r="E57" s="92"/>
      <c r="F57" s="92"/>
      <c r="G57" s="72"/>
      <c r="H57" s="72"/>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row>
    <row r="58" spans="1:227" ht="16.5" customHeight="1">
      <c r="A58" s="49"/>
      <c r="B58" s="51" t="s">
        <v>284</v>
      </c>
      <c r="C58" s="93"/>
      <c r="D58" s="92">
        <v>89000</v>
      </c>
      <c r="E58" s="92">
        <v>89000</v>
      </c>
      <c r="F58" s="92">
        <v>17340</v>
      </c>
      <c r="G58" s="72">
        <v>9971.82</v>
      </c>
      <c r="H58" s="72">
        <v>7360.15</v>
      </c>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row>
    <row r="59" spans="1:227" s="46" customFormat="1" ht="16.5" customHeight="1">
      <c r="A59" s="44" t="s">
        <v>285</v>
      </c>
      <c r="B59" s="51" t="s">
        <v>286</v>
      </c>
      <c r="C59" s="93"/>
      <c r="D59" s="92"/>
      <c r="E59" s="92"/>
      <c r="F59" s="92"/>
      <c r="G59" s="72"/>
      <c r="H59" s="72"/>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row>
    <row r="60" spans="1:227" s="46" customFormat="1" ht="16.5" customHeight="1">
      <c r="A60" s="44" t="s">
        <v>287</v>
      </c>
      <c r="B60" s="47" t="s">
        <v>288</v>
      </c>
      <c r="C60" s="96">
        <f t="shared" ref="C60:H60" si="25">+C61</f>
        <v>0</v>
      </c>
      <c r="D60" s="96">
        <f t="shared" si="25"/>
        <v>0</v>
      </c>
      <c r="E60" s="96">
        <f t="shared" si="25"/>
        <v>0</v>
      </c>
      <c r="F60" s="96">
        <f t="shared" si="25"/>
        <v>0</v>
      </c>
      <c r="G60" s="96">
        <f t="shared" si="25"/>
        <v>0</v>
      </c>
      <c r="H60" s="96">
        <f t="shared" si="25"/>
        <v>0</v>
      </c>
    </row>
    <row r="61" spans="1:227" s="46" customFormat="1" ht="16.5" customHeight="1">
      <c r="A61" s="49" t="s">
        <v>289</v>
      </c>
      <c r="B61" s="51" t="s">
        <v>290</v>
      </c>
      <c r="C61" s="93"/>
      <c r="D61" s="92"/>
      <c r="E61" s="92"/>
      <c r="F61" s="92"/>
      <c r="G61" s="72"/>
      <c r="H61" s="72"/>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row>
    <row r="62" spans="1:227" s="46" customFormat="1" ht="16.5" customHeight="1">
      <c r="A62" s="44" t="s">
        <v>291</v>
      </c>
      <c r="B62" s="47" t="s">
        <v>292</v>
      </c>
      <c r="C62" s="92">
        <f t="shared" ref="C62:H62" si="26">+C63+C64</f>
        <v>0</v>
      </c>
      <c r="D62" s="92">
        <f t="shared" si="26"/>
        <v>0</v>
      </c>
      <c r="E62" s="92">
        <f t="shared" si="26"/>
        <v>0</v>
      </c>
      <c r="F62" s="92">
        <f t="shared" si="26"/>
        <v>0</v>
      </c>
      <c r="G62" s="92">
        <f t="shared" si="26"/>
        <v>0</v>
      </c>
      <c r="H62" s="92">
        <f t="shared" si="26"/>
        <v>0</v>
      </c>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row>
    <row r="63" spans="1:227" ht="16.5" customHeight="1">
      <c r="A63" s="44" t="s">
        <v>293</v>
      </c>
      <c r="B63" s="51" t="s">
        <v>294</v>
      </c>
      <c r="C63" s="93"/>
      <c r="D63" s="92"/>
      <c r="E63" s="92"/>
      <c r="F63" s="92"/>
      <c r="G63" s="72"/>
      <c r="H63" s="72"/>
    </row>
    <row r="64" spans="1:227" s="46" customFormat="1" ht="16.5" customHeight="1">
      <c r="A64" s="44" t="s">
        <v>295</v>
      </c>
      <c r="B64" s="51" t="s">
        <v>296</v>
      </c>
      <c r="C64" s="93"/>
      <c r="D64" s="92"/>
      <c r="E64" s="92"/>
      <c r="F64" s="92"/>
      <c r="G64" s="72"/>
      <c r="H64" s="72"/>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row>
    <row r="65" spans="1:227" ht="16.5" customHeight="1">
      <c r="A65" s="49" t="s">
        <v>297</v>
      </c>
      <c r="B65" s="51" t="s">
        <v>298</v>
      </c>
      <c r="C65" s="93"/>
      <c r="D65" s="92">
        <v>100</v>
      </c>
      <c r="E65" s="92">
        <v>100</v>
      </c>
      <c r="F65" s="92">
        <v>0</v>
      </c>
      <c r="G65" s="72">
        <v>0</v>
      </c>
      <c r="H65" s="72">
        <v>0</v>
      </c>
    </row>
    <row r="66" spans="1:227" ht="16.5" customHeight="1">
      <c r="A66" s="49" t="s">
        <v>299</v>
      </c>
      <c r="B66" s="50" t="s">
        <v>300</v>
      </c>
      <c r="C66" s="93"/>
      <c r="D66" s="92"/>
      <c r="E66" s="92"/>
      <c r="F66" s="92"/>
      <c r="G66" s="72"/>
      <c r="H66" s="72"/>
    </row>
    <row r="67" spans="1:227" ht="16.5" customHeight="1">
      <c r="A67" s="49" t="s">
        <v>301</v>
      </c>
      <c r="B67" s="51" t="s">
        <v>302</v>
      </c>
      <c r="C67" s="93"/>
      <c r="D67" s="92"/>
      <c r="E67" s="92"/>
      <c r="F67" s="92"/>
      <c r="G67" s="72"/>
      <c r="H67" s="72"/>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row>
    <row r="68" spans="1:227" ht="16.5" customHeight="1">
      <c r="A68" s="49" t="s">
        <v>303</v>
      </c>
      <c r="B68" s="51" t="s">
        <v>304</v>
      </c>
      <c r="C68" s="93"/>
      <c r="D68" s="92">
        <v>5620</v>
      </c>
      <c r="E68" s="92">
        <v>5620</v>
      </c>
      <c r="F68" s="92">
        <v>1620</v>
      </c>
      <c r="G68" s="72">
        <v>1040</v>
      </c>
      <c r="H68" s="72">
        <v>520</v>
      </c>
    </row>
    <row r="69" spans="1:227" ht="30">
      <c r="A69" s="49" t="s">
        <v>305</v>
      </c>
      <c r="B69" s="51" t="s">
        <v>306</v>
      </c>
      <c r="C69" s="93"/>
      <c r="D69" s="92"/>
      <c r="E69" s="92"/>
      <c r="F69" s="92"/>
      <c r="G69" s="72"/>
      <c r="H69" s="72"/>
    </row>
    <row r="70" spans="1:227" ht="16.5" customHeight="1">
      <c r="A70" s="44" t="s">
        <v>307</v>
      </c>
      <c r="B70" s="47" t="s">
        <v>308</v>
      </c>
      <c r="C70" s="96">
        <f t="shared" ref="C70:F70" si="27">+C71+C72</f>
        <v>0</v>
      </c>
      <c r="D70" s="96">
        <f t="shared" si="27"/>
        <v>9520</v>
      </c>
      <c r="E70" s="96">
        <f t="shared" si="27"/>
        <v>9520</v>
      </c>
      <c r="F70" s="96">
        <f t="shared" si="27"/>
        <v>80</v>
      </c>
      <c r="G70" s="96">
        <v>76</v>
      </c>
      <c r="H70" s="96">
        <v>76</v>
      </c>
    </row>
    <row r="71" spans="1:227" ht="16.5" customHeight="1">
      <c r="A71" s="49" t="s">
        <v>309</v>
      </c>
      <c r="B71" s="51" t="s">
        <v>310</v>
      </c>
      <c r="C71" s="93"/>
      <c r="D71" s="92"/>
      <c r="E71" s="92"/>
      <c r="F71" s="92"/>
      <c r="G71" s="72"/>
      <c r="H71" s="72"/>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row>
    <row r="72" spans="1:227" s="46" customFormat="1" ht="16.5" customHeight="1">
      <c r="A72" s="49" t="s">
        <v>311</v>
      </c>
      <c r="B72" s="51" t="s">
        <v>312</v>
      </c>
      <c r="C72" s="93"/>
      <c r="D72" s="92">
        <v>9520</v>
      </c>
      <c r="E72" s="92">
        <v>9520</v>
      </c>
      <c r="F72" s="92">
        <v>80</v>
      </c>
      <c r="G72" s="122"/>
      <c r="H72" s="122"/>
    </row>
    <row r="73" spans="1:227" ht="16.5" customHeight="1">
      <c r="A73" s="44" t="s">
        <v>313</v>
      </c>
      <c r="B73" s="47" t="s">
        <v>202</v>
      </c>
      <c r="C73" s="92">
        <f>+C74</f>
        <v>0</v>
      </c>
      <c r="D73" s="92">
        <f t="shared" ref="D73:H74" si="28">+D74</f>
        <v>0</v>
      </c>
      <c r="E73" s="92">
        <f t="shared" si="28"/>
        <v>0</v>
      </c>
      <c r="F73" s="92">
        <f t="shared" si="28"/>
        <v>0</v>
      </c>
      <c r="G73" s="92">
        <f t="shared" si="28"/>
        <v>0</v>
      </c>
      <c r="H73" s="92">
        <f t="shared" si="28"/>
        <v>0</v>
      </c>
    </row>
    <row r="74" spans="1:227" ht="16.5" customHeight="1">
      <c r="A74" s="57" t="s">
        <v>314</v>
      </c>
      <c r="B74" s="47" t="s">
        <v>315</v>
      </c>
      <c r="C74" s="92">
        <f>+C75</f>
        <v>0</v>
      </c>
      <c r="D74" s="92">
        <f t="shared" si="28"/>
        <v>0</v>
      </c>
      <c r="E74" s="92">
        <f t="shared" si="28"/>
        <v>0</v>
      </c>
      <c r="F74" s="92">
        <f t="shared" si="28"/>
        <v>0</v>
      </c>
      <c r="G74" s="92">
        <f t="shared" si="28"/>
        <v>0</v>
      </c>
      <c r="H74" s="92">
        <f t="shared" si="28"/>
        <v>0</v>
      </c>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row>
    <row r="75" spans="1:227" s="46" customFormat="1" ht="16.5" customHeight="1">
      <c r="A75" s="57" t="s">
        <v>316</v>
      </c>
      <c r="B75" s="51" t="s">
        <v>317</v>
      </c>
      <c r="C75" s="93"/>
      <c r="D75" s="92"/>
      <c r="E75" s="92"/>
      <c r="F75" s="92"/>
      <c r="G75" s="72"/>
      <c r="H75" s="72"/>
    </row>
    <row r="76" spans="1:227" s="46" customFormat="1" ht="16.5" customHeight="1">
      <c r="A76" s="57" t="s">
        <v>318</v>
      </c>
      <c r="B76" s="58" t="s">
        <v>210</v>
      </c>
      <c r="C76" s="93">
        <f t="shared" ref="C76:H76" si="29">C77+C78</f>
        <v>0</v>
      </c>
      <c r="D76" s="93">
        <f t="shared" si="29"/>
        <v>0</v>
      </c>
      <c r="E76" s="93">
        <f t="shared" si="29"/>
        <v>0</v>
      </c>
      <c r="F76" s="93">
        <f t="shared" si="29"/>
        <v>0</v>
      </c>
      <c r="G76" s="93">
        <f t="shared" si="29"/>
        <v>0</v>
      </c>
      <c r="H76" s="93">
        <f t="shared" si="29"/>
        <v>0</v>
      </c>
    </row>
    <row r="77" spans="1:227" s="46" customFormat="1" ht="16.5" customHeight="1">
      <c r="A77" s="57" t="s">
        <v>319</v>
      </c>
      <c r="B77" s="59" t="s">
        <v>320</v>
      </c>
      <c r="C77" s="93"/>
      <c r="D77" s="92"/>
      <c r="E77" s="92"/>
      <c r="F77" s="92"/>
      <c r="G77" s="72"/>
      <c r="H77" s="72"/>
    </row>
    <row r="78" spans="1:227" ht="16.5" customHeight="1">
      <c r="A78" s="57" t="s">
        <v>321</v>
      </c>
      <c r="B78" s="59" t="s">
        <v>322</v>
      </c>
      <c r="C78" s="93"/>
      <c r="D78" s="92"/>
      <c r="E78" s="92"/>
      <c r="F78" s="92"/>
      <c r="G78" s="72"/>
      <c r="H78" s="72"/>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row>
    <row r="79" spans="1:227" s="46" customFormat="1" ht="16.5" customHeight="1">
      <c r="A79" s="44" t="s">
        <v>323</v>
      </c>
      <c r="B79" s="47" t="s">
        <v>212</v>
      </c>
      <c r="C79" s="92">
        <f t="shared" ref="C79:H79" si="30">+C80</f>
        <v>0</v>
      </c>
      <c r="D79" s="92">
        <f t="shared" si="30"/>
        <v>0</v>
      </c>
      <c r="E79" s="92">
        <f t="shared" si="30"/>
        <v>0</v>
      </c>
      <c r="F79" s="92">
        <f t="shared" si="30"/>
        <v>0</v>
      </c>
      <c r="G79" s="92">
        <f t="shared" si="30"/>
        <v>0</v>
      </c>
      <c r="H79" s="92">
        <f t="shared" si="30"/>
        <v>0</v>
      </c>
    </row>
    <row r="80" spans="1:227" s="46" customFormat="1" ht="16.5" customHeight="1">
      <c r="A80" s="44" t="s">
        <v>324</v>
      </c>
      <c r="B80" s="47" t="s">
        <v>214</v>
      </c>
      <c r="C80" s="92">
        <f t="shared" ref="C80:H80" si="31">+C81+C86</f>
        <v>0</v>
      </c>
      <c r="D80" s="92">
        <f t="shared" si="31"/>
        <v>0</v>
      </c>
      <c r="E80" s="92">
        <f t="shared" si="31"/>
        <v>0</v>
      </c>
      <c r="F80" s="92">
        <f t="shared" si="31"/>
        <v>0</v>
      </c>
      <c r="G80" s="92">
        <f t="shared" si="31"/>
        <v>0</v>
      </c>
      <c r="H80" s="92">
        <f t="shared" si="31"/>
        <v>0</v>
      </c>
    </row>
    <row r="81" spans="1:227" s="46" customFormat="1" ht="16.5" customHeight="1">
      <c r="A81" s="44" t="s">
        <v>325</v>
      </c>
      <c r="B81" s="47" t="s">
        <v>326</v>
      </c>
      <c r="C81" s="92">
        <f t="shared" ref="C81:H81" si="32">+C83+C85+C84+C82</f>
        <v>0</v>
      </c>
      <c r="D81" s="92">
        <f t="shared" si="32"/>
        <v>0</v>
      </c>
      <c r="E81" s="92">
        <f t="shared" si="32"/>
        <v>0</v>
      </c>
      <c r="F81" s="92">
        <f t="shared" si="32"/>
        <v>0</v>
      </c>
      <c r="G81" s="92">
        <f t="shared" si="32"/>
        <v>0</v>
      </c>
      <c r="H81" s="92">
        <f t="shared" si="32"/>
        <v>0</v>
      </c>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row>
    <row r="82" spans="1:227" s="46" customFormat="1" ht="16.5" customHeight="1">
      <c r="A82" s="44" t="s">
        <v>327</v>
      </c>
      <c r="B82" s="50" t="s">
        <v>328</v>
      </c>
      <c r="C82" s="92"/>
      <c r="D82" s="92"/>
      <c r="E82" s="92"/>
      <c r="F82" s="92"/>
      <c r="G82" s="72"/>
      <c r="H82" s="72"/>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row>
    <row r="83" spans="1:227" s="46" customFormat="1" ht="16.5" customHeight="1">
      <c r="A83" s="49" t="s">
        <v>329</v>
      </c>
      <c r="B83" s="51" t="s">
        <v>330</v>
      </c>
      <c r="C83" s="93"/>
      <c r="D83" s="92"/>
      <c r="E83" s="92"/>
      <c r="F83" s="92"/>
      <c r="G83" s="72"/>
      <c r="H83" s="72"/>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c r="GU83" s="36"/>
      <c r="GV83" s="36"/>
      <c r="GW83" s="36"/>
      <c r="GX83" s="36"/>
      <c r="GY83" s="36"/>
      <c r="GZ83" s="36"/>
      <c r="HA83" s="36"/>
      <c r="HB83" s="36"/>
      <c r="HC83" s="36"/>
      <c r="HD83" s="36"/>
      <c r="HE83" s="36"/>
      <c r="HF83" s="36"/>
      <c r="HG83" s="36"/>
      <c r="HH83" s="36"/>
      <c r="HI83" s="36"/>
      <c r="HJ83" s="36"/>
      <c r="HK83" s="36"/>
      <c r="HL83" s="36"/>
      <c r="HM83" s="36"/>
      <c r="HN83" s="36"/>
      <c r="HO83" s="36"/>
      <c r="HP83" s="36"/>
      <c r="HQ83" s="36"/>
      <c r="HR83" s="36"/>
      <c r="HS83" s="36"/>
    </row>
    <row r="84" spans="1:227" s="46" customFormat="1" ht="16.5" customHeight="1">
      <c r="A84" s="49" t="s">
        <v>331</v>
      </c>
      <c r="B84" s="50" t="s">
        <v>332</v>
      </c>
      <c r="C84" s="93"/>
      <c r="D84" s="92"/>
      <c r="E84" s="92"/>
      <c r="F84" s="92"/>
      <c r="G84" s="72"/>
      <c r="H84" s="72"/>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row>
    <row r="85" spans="1:227" ht="16.5" customHeight="1">
      <c r="A85" s="49" t="s">
        <v>333</v>
      </c>
      <c r="B85" s="51" t="s">
        <v>334</v>
      </c>
      <c r="C85" s="93"/>
      <c r="D85" s="92"/>
      <c r="E85" s="92"/>
      <c r="F85" s="92"/>
      <c r="G85" s="72"/>
      <c r="H85" s="72"/>
    </row>
    <row r="86" spans="1:227" ht="16.5" customHeight="1">
      <c r="A86" s="60" t="s">
        <v>335</v>
      </c>
      <c r="B86" s="50" t="s">
        <v>336</v>
      </c>
      <c r="C86" s="93"/>
      <c r="D86" s="92"/>
      <c r="E86" s="92"/>
      <c r="F86" s="92"/>
      <c r="G86" s="72"/>
      <c r="H86" s="72"/>
    </row>
    <row r="87" spans="1:227" ht="16.5" customHeight="1">
      <c r="A87" s="49" t="s">
        <v>222</v>
      </c>
      <c r="B87" s="51" t="s">
        <v>337</v>
      </c>
      <c r="C87" s="93"/>
      <c r="D87" s="92"/>
      <c r="E87" s="92"/>
      <c r="F87" s="92"/>
      <c r="G87" s="72"/>
      <c r="H87" s="72"/>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53"/>
      <c r="HN87" s="53"/>
      <c r="HO87" s="53"/>
      <c r="HP87" s="53"/>
      <c r="HQ87" s="53"/>
      <c r="HR87" s="53"/>
      <c r="HS87" s="53"/>
    </row>
    <row r="88" spans="1:227" ht="16.5" customHeight="1">
      <c r="A88" s="49" t="s">
        <v>338</v>
      </c>
      <c r="B88" s="51" t="s">
        <v>339</v>
      </c>
      <c r="C88" s="92">
        <f>C45-C90+C9+C11+C12+C15+C16+C18-C87</f>
        <v>0</v>
      </c>
      <c r="D88" s="92">
        <f t="shared" ref="D88:H88" si="33">D45-D90+D9+D11+D12+D15+D16+D18-D87</f>
        <v>251757310</v>
      </c>
      <c r="E88" s="92">
        <f t="shared" si="33"/>
        <v>251757310</v>
      </c>
      <c r="F88" s="92">
        <f t="shared" si="33"/>
        <v>69837020</v>
      </c>
      <c r="G88" s="92">
        <f t="shared" si="33"/>
        <v>46054490.199999988</v>
      </c>
      <c r="H88" s="92">
        <f t="shared" si="33"/>
        <v>22916177.069999993</v>
      </c>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row>
    <row r="89" spans="1:227" ht="16.5" customHeight="1">
      <c r="A89" s="49"/>
      <c r="B89" s="51" t="s">
        <v>340</v>
      </c>
      <c r="C89" s="92"/>
      <c r="D89" s="92"/>
      <c r="E89" s="92"/>
      <c r="F89" s="92"/>
      <c r="G89" s="123">
        <v>-34099.39</v>
      </c>
      <c r="H89" s="123">
        <v>-17119.39</v>
      </c>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row>
    <row r="90" spans="1:227" ht="16.5" customHeight="1">
      <c r="A90" s="49" t="s">
        <v>341</v>
      </c>
      <c r="B90" s="47" t="s">
        <v>342</v>
      </c>
      <c r="C90" s="94">
        <f>+C91+C189+C234+C238+C266+C271</f>
        <v>0</v>
      </c>
      <c r="D90" s="94">
        <f t="shared" ref="D90:H90" si="34">+D91+D189+D234+D238+D266+D271</f>
        <v>433269970</v>
      </c>
      <c r="E90" s="94">
        <f t="shared" si="34"/>
        <v>429336300</v>
      </c>
      <c r="F90" s="94">
        <f t="shared" si="34"/>
        <v>240454130</v>
      </c>
      <c r="G90" s="94">
        <f t="shared" si="34"/>
        <v>168101088</v>
      </c>
      <c r="H90" s="94">
        <f t="shared" si="34"/>
        <v>70652416.719999999</v>
      </c>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c r="FU90" s="53"/>
      <c r="FV90" s="53"/>
      <c r="FW90" s="53"/>
      <c r="FX90" s="53"/>
      <c r="FY90" s="53"/>
      <c r="FZ90" s="53"/>
      <c r="GA90" s="53"/>
      <c r="GB90" s="53"/>
      <c r="GC90" s="53"/>
      <c r="GD90" s="53"/>
      <c r="GE90" s="53"/>
      <c r="GF90" s="53"/>
      <c r="GG90" s="53"/>
      <c r="GH90" s="53"/>
      <c r="GI90" s="53"/>
      <c r="GJ90" s="53"/>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53"/>
      <c r="HL90" s="53"/>
      <c r="HM90" s="53"/>
      <c r="HN90" s="53"/>
      <c r="HO90" s="53"/>
      <c r="HP90" s="53"/>
      <c r="HQ90" s="53"/>
      <c r="HR90" s="53"/>
      <c r="HS90" s="53"/>
    </row>
    <row r="91" spans="1:227" s="53" customFormat="1" ht="16.5" customHeight="1">
      <c r="A91" s="44" t="s">
        <v>343</v>
      </c>
      <c r="B91" s="47" t="s">
        <v>344</v>
      </c>
      <c r="C91" s="92">
        <f>+C92+C111+C148+C180+C185</f>
        <v>0</v>
      </c>
      <c r="D91" s="92">
        <f t="shared" ref="D91:H91" si="35">+D92+D111+D148+D180+D185</f>
        <v>183191750</v>
      </c>
      <c r="E91" s="92">
        <f t="shared" si="35"/>
        <v>186113340</v>
      </c>
      <c r="F91" s="92">
        <f t="shared" si="35"/>
        <v>106680690</v>
      </c>
      <c r="G91" s="92">
        <f t="shared" si="35"/>
        <v>74029164.700000003</v>
      </c>
      <c r="H91" s="92">
        <f t="shared" si="35"/>
        <v>33650577.460000001</v>
      </c>
    </row>
    <row r="92" spans="1:227" s="53" customFormat="1" ht="16.5" customHeight="1">
      <c r="A92" s="49" t="s">
        <v>345</v>
      </c>
      <c r="B92" s="47" t="s">
        <v>346</v>
      </c>
      <c r="C92" s="92">
        <f>+C93+C108+C109+C99+C102+C94+C95+C96</f>
        <v>0</v>
      </c>
      <c r="D92" s="92">
        <f t="shared" ref="D92:H92" si="36">+D93+D108+D109+D99+D102+D94+D95+D96</f>
        <v>89349040</v>
      </c>
      <c r="E92" s="92">
        <f t="shared" si="36"/>
        <v>82291110</v>
      </c>
      <c r="F92" s="92">
        <f t="shared" si="36"/>
        <v>45851150</v>
      </c>
      <c r="G92" s="92">
        <f t="shared" si="36"/>
        <v>31020441</v>
      </c>
      <c r="H92" s="92">
        <f t="shared" si="36"/>
        <v>13948662.359999999</v>
      </c>
    </row>
    <row r="93" spans="1:227" s="53" customFormat="1" ht="16.5" customHeight="1">
      <c r="A93" s="49"/>
      <c r="B93" s="50" t="s">
        <v>347</v>
      </c>
      <c r="C93" s="93"/>
      <c r="D93" s="92">
        <v>61500000</v>
      </c>
      <c r="E93" s="92">
        <v>60441000</v>
      </c>
      <c r="F93" s="92">
        <v>32401670</v>
      </c>
      <c r="G93" s="72">
        <v>23286350</v>
      </c>
      <c r="H93" s="72">
        <v>10180730</v>
      </c>
    </row>
    <row r="94" spans="1:227" s="53" customFormat="1" ht="45">
      <c r="A94" s="49"/>
      <c r="B94" s="50" t="s">
        <v>348</v>
      </c>
      <c r="C94" s="93"/>
      <c r="D94" s="92">
        <v>1350</v>
      </c>
      <c r="E94" s="92">
        <v>1390</v>
      </c>
      <c r="F94" s="92">
        <v>1390</v>
      </c>
      <c r="G94" s="72">
        <v>1310</v>
      </c>
      <c r="H94" s="72">
        <v>670.5</v>
      </c>
    </row>
    <row r="95" spans="1:227" s="53" customFormat="1" ht="60">
      <c r="A95" s="49"/>
      <c r="B95" s="50" t="s">
        <v>349</v>
      </c>
      <c r="C95" s="93"/>
      <c r="D95" s="92">
        <v>2690</v>
      </c>
      <c r="E95" s="92">
        <v>2720</v>
      </c>
      <c r="F95" s="92">
        <v>2720</v>
      </c>
      <c r="G95" s="72">
        <v>2470</v>
      </c>
      <c r="H95" s="72">
        <v>1370</v>
      </c>
    </row>
    <row r="96" spans="1:227" s="53" customFormat="1" ht="60">
      <c r="A96" s="49"/>
      <c r="B96" s="50" t="s">
        <v>496</v>
      </c>
      <c r="C96" s="93">
        <f>C97+C98</f>
        <v>0</v>
      </c>
      <c r="D96" s="93">
        <f t="shared" ref="D96:H96" si="37">D97+D98</f>
        <v>3311000</v>
      </c>
      <c r="E96" s="93">
        <f t="shared" si="37"/>
        <v>3010000</v>
      </c>
      <c r="F96" s="93">
        <f t="shared" si="37"/>
        <v>2503000</v>
      </c>
      <c r="G96" s="93">
        <f t="shared" si="37"/>
        <v>1027230</v>
      </c>
      <c r="H96" s="93">
        <f t="shared" si="37"/>
        <v>0</v>
      </c>
    </row>
    <row r="97" spans="1:228" s="53" customFormat="1">
      <c r="A97" s="49"/>
      <c r="B97" s="50" t="s">
        <v>347</v>
      </c>
      <c r="C97" s="93"/>
      <c r="D97" s="92">
        <v>3311000</v>
      </c>
      <c r="E97" s="92">
        <v>3010000</v>
      </c>
      <c r="F97" s="92">
        <v>2503000</v>
      </c>
      <c r="G97" s="72">
        <v>1027230</v>
      </c>
      <c r="H97" s="72">
        <v>0</v>
      </c>
    </row>
    <row r="98" spans="1:228" s="53" customFormat="1" ht="60">
      <c r="A98" s="49"/>
      <c r="B98" s="50" t="s">
        <v>349</v>
      </c>
      <c r="C98" s="93"/>
      <c r="D98" s="92"/>
      <c r="E98" s="92"/>
      <c r="F98" s="92"/>
      <c r="G98" s="72"/>
      <c r="H98" s="72"/>
    </row>
    <row r="99" spans="1:228" s="53" customFormat="1" ht="16.5" customHeight="1">
      <c r="A99" s="49"/>
      <c r="B99" s="50" t="s">
        <v>350</v>
      </c>
      <c r="C99" s="93">
        <f t="shared" ref="C99:H99" si="38">C100+C101</f>
        <v>0</v>
      </c>
      <c r="D99" s="93">
        <f t="shared" si="38"/>
        <v>11887000</v>
      </c>
      <c r="E99" s="93">
        <f t="shared" si="38"/>
        <v>4813000</v>
      </c>
      <c r="F99" s="93">
        <f t="shared" si="38"/>
        <v>3477450</v>
      </c>
      <c r="G99" s="93">
        <f t="shared" si="38"/>
        <v>1520861</v>
      </c>
      <c r="H99" s="93">
        <f t="shared" si="38"/>
        <v>1520861</v>
      </c>
    </row>
    <row r="100" spans="1:228" s="53" customFormat="1" ht="16.5" customHeight="1">
      <c r="A100" s="49"/>
      <c r="B100" s="50" t="s">
        <v>351</v>
      </c>
      <c r="C100" s="93"/>
      <c r="D100" s="92">
        <v>11887000</v>
      </c>
      <c r="E100" s="92">
        <v>4813000</v>
      </c>
      <c r="F100" s="92">
        <v>3477450</v>
      </c>
      <c r="G100" s="72">
        <v>1520861</v>
      </c>
      <c r="H100" s="72">
        <v>1520861</v>
      </c>
    </row>
    <row r="101" spans="1:228" s="53" customFormat="1" ht="60">
      <c r="A101" s="49"/>
      <c r="B101" s="50" t="s">
        <v>349</v>
      </c>
      <c r="C101" s="93"/>
      <c r="D101" s="92"/>
      <c r="E101" s="92"/>
      <c r="F101" s="92"/>
      <c r="G101" s="72"/>
      <c r="H101" s="72"/>
    </row>
    <row r="102" spans="1:228" s="53" customFormat="1" ht="16.5" customHeight="1">
      <c r="A102" s="49"/>
      <c r="B102" s="61" t="s">
        <v>352</v>
      </c>
      <c r="C102" s="93">
        <f t="shared" ref="C102:G102" si="39">C103+C106+C107</f>
        <v>0</v>
      </c>
      <c r="D102" s="93">
        <f t="shared" si="39"/>
        <v>11303000</v>
      </c>
      <c r="E102" s="93">
        <f t="shared" si="39"/>
        <v>12644000</v>
      </c>
      <c r="F102" s="93">
        <f t="shared" si="39"/>
        <v>6756920</v>
      </c>
      <c r="G102" s="93">
        <f t="shared" si="39"/>
        <v>4788610</v>
      </c>
      <c r="H102" s="93">
        <f t="shared" ref="H102" si="40">H103+H106+H107</f>
        <v>2104210</v>
      </c>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c r="FU102" s="36"/>
      <c r="FV102" s="36"/>
      <c r="FW102" s="36"/>
      <c r="FX102" s="36"/>
      <c r="FY102" s="36"/>
      <c r="FZ102" s="36"/>
      <c r="GA102" s="36"/>
      <c r="GB102" s="36"/>
      <c r="GC102" s="36"/>
      <c r="GD102" s="36"/>
      <c r="GE102" s="36"/>
      <c r="GF102" s="36"/>
      <c r="GG102" s="36"/>
      <c r="GH102" s="36"/>
      <c r="GI102" s="36"/>
      <c r="GJ102" s="36"/>
      <c r="GK102" s="36"/>
      <c r="GL102" s="36"/>
      <c r="GM102" s="36"/>
      <c r="GN102" s="36"/>
      <c r="GO102" s="36"/>
      <c r="GP102" s="36"/>
      <c r="GQ102" s="36"/>
      <c r="GR102" s="36"/>
      <c r="GS102" s="36"/>
      <c r="GT102" s="36"/>
      <c r="GU102" s="36"/>
      <c r="GV102" s="36"/>
      <c r="GW102" s="36"/>
      <c r="GX102" s="36"/>
      <c r="GY102" s="36"/>
      <c r="GZ102" s="36"/>
      <c r="HA102" s="36"/>
      <c r="HB102" s="36"/>
      <c r="HC102" s="36"/>
      <c r="HD102" s="36"/>
      <c r="HE102" s="36"/>
      <c r="HF102" s="36"/>
      <c r="HG102" s="36"/>
      <c r="HH102" s="36"/>
      <c r="HI102" s="36"/>
      <c r="HJ102" s="36"/>
      <c r="HK102" s="36"/>
      <c r="HL102" s="36"/>
      <c r="HM102" s="36"/>
      <c r="HN102" s="36"/>
      <c r="HO102" s="36"/>
      <c r="HP102" s="36"/>
      <c r="HQ102" s="36"/>
      <c r="HR102" s="36"/>
      <c r="HS102" s="36"/>
    </row>
    <row r="103" spans="1:228" s="53" customFormat="1" ht="30">
      <c r="A103" s="49"/>
      <c r="B103" s="50" t="s">
        <v>353</v>
      </c>
      <c r="C103" s="93">
        <f t="shared" ref="C103:G103" si="41">C104+C105</f>
        <v>0</v>
      </c>
      <c r="D103" s="93">
        <f t="shared" si="41"/>
        <v>10342000</v>
      </c>
      <c r="E103" s="93">
        <f t="shared" si="41"/>
        <v>11638000</v>
      </c>
      <c r="F103" s="93">
        <f t="shared" si="41"/>
        <v>6210910</v>
      </c>
      <c r="G103" s="93">
        <f t="shared" si="41"/>
        <v>4414590</v>
      </c>
      <c r="H103" s="93">
        <f t="shared" ref="H103" si="42">H104+H105</f>
        <v>1966090</v>
      </c>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c r="FU103" s="36"/>
      <c r="FV103" s="36"/>
      <c r="FW103" s="36"/>
      <c r="FX103" s="36"/>
      <c r="FY103" s="36"/>
      <c r="FZ103" s="36"/>
      <c r="GA103" s="36"/>
      <c r="GB103" s="36"/>
      <c r="GC103" s="36"/>
      <c r="GD103" s="36"/>
      <c r="GE103" s="36"/>
      <c r="GF103" s="36"/>
      <c r="GG103" s="36"/>
      <c r="GH103" s="36"/>
      <c r="GI103" s="36"/>
      <c r="GJ103" s="36"/>
      <c r="GK103" s="36"/>
      <c r="GL103" s="36"/>
      <c r="GM103" s="36"/>
      <c r="GN103" s="36"/>
      <c r="GO103" s="36"/>
      <c r="GP103" s="36"/>
      <c r="GQ103" s="36"/>
      <c r="GR103" s="36"/>
      <c r="GS103" s="36"/>
      <c r="GT103" s="36"/>
      <c r="GU103" s="36"/>
      <c r="GV103" s="36"/>
      <c r="GW103" s="36"/>
      <c r="GX103" s="36"/>
      <c r="GY103" s="36"/>
      <c r="GZ103" s="36"/>
      <c r="HA103" s="36"/>
      <c r="HB103" s="36"/>
      <c r="HC103" s="36"/>
      <c r="HD103" s="36"/>
      <c r="HE103" s="36"/>
      <c r="HF103" s="36"/>
      <c r="HG103" s="36"/>
      <c r="HH103" s="36"/>
      <c r="HI103" s="36"/>
      <c r="HJ103" s="36"/>
      <c r="HK103" s="36"/>
      <c r="HL103" s="36"/>
      <c r="HM103" s="36"/>
      <c r="HN103" s="36"/>
      <c r="HO103" s="36"/>
      <c r="HP103" s="36"/>
      <c r="HQ103" s="36"/>
      <c r="HR103" s="36"/>
      <c r="HS103" s="36"/>
    </row>
    <row r="104" spans="1:228">
      <c r="A104" s="49"/>
      <c r="B104" s="50" t="s">
        <v>351</v>
      </c>
      <c r="C104" s="93"/>
      <c r="D104" s="92">
        <v>10342000</v>
      </c>
      <c r="E104" s="92">
        <v>11638000</v>
      </c>
      <c r="F104" s="92">
        <v>6210910</v>
      </c>
      <c r="G104" s="72">
        <v>4414590</v>
      </c>
      <c r="H104" s="72">
        <v>1966090</v>
      </c>
      <c r="HT104" s="53"/>
    </row>
    <row r="105" spans="1:228" ht="60">
      <c r="A105" s="49"/>
      <c r="B105" s="50" t="s">
        <v>349</v>
      </c>
      <c r="C105" s="93"/>
      <c r="D105" s="92"/>
      <c r="E105" s="92"/>
      <c r="F105" s="92"/>
      <c r="G105" s="72"/>
      <c r="H105" s="72"/>
      <c r="HT105" s="53"/>
    </row>
    <row r="106" spans="1:228" ht="60">
      <c r="A106" s="49"/>
      <c r="B106" s="50" t="s">
        <v>354</v>
      </c>
      <c r="C106" s="93"/>
      <c r="D106" s="92">
        <v>476000</v>
      </c>
      <c r="E106" s="92">
        <v>521000</v>
      </c>
      <c r="F106" s="92">
        <v>274010</v>
      </c>
      <c r="G106" s="72">
        <v>190370</v>
      </c>
      <c r="H106" s="72">
        <v>84760</v>
      </c>
      <c r="HT106" s="53"/>
    </row>
    <row r="107" spans="1:228" ht="45">
      <c r="A107" s="49"/>
      <c r="B107" s="50" t="s">
        <v>355</v>
      </c>
      <c r="C107" s="93"/>
      <c r="D107" s="92">
        <v>485000</v>
      </c>
      <c r="E107" s="92">
        <v>485000</v>
      </c>
      <c r="F107" s="92">
        <v>272000</v>
      </c>
      <c r="G107" s="72">
        <v>183650</v>
      </c>
      <c r="H107" s="72">
        <v>53360</v>
      </c>
      <c r="HT107" s="53"/>
    </row>
    <row r="108" spans="1:228" s="46" customFormat="1" ht="16.5" customHeight="1">
      <c r="A108" s="49"/>
      <c r="B108" s="50" t="s">
        <v>356</v>
      </c>
      <c r="C108" s="93"/>
      <c r="D108" s="92">
        <v>35000</v>
      </c>
      <c r="E108" s="92">
        <v>40000</v>
      </c>
      <c r="F108" s="92">
        <v>22000</v>
      </c>
      <c r="G108" s="72">
        <v>12870</v>
      </c>
      <c r="H108" s="72">
        <v>3490.86</v>
      </c>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c r="FU108" s="36"/>
      <c r="FV108" s="36"/>
      <c r="FW108" s="36"/>
      <c r="FX108" s="36"/>
      <c r="FY108" s="36"/>
      <c r="FZ108" s="36"/>
      <c r="GA108" s="36"/>
      <c r="GB108" s="36"/>
      <c r="GC108" s="36"/>
      <c r="GD108" s="36"/>
      <c r="GE108" s="36"/>
      <c r="GF108" s="36"/>
      <c r="GG108" s="36"/>
      <c r="GH108" s="36"/>
      <c r="GI108" s="36"/>
      <c r="GJ108" s="36"/>
      <c r="GK108" s="36"/>
      <c r="GL108" s="36"/>
      <c r="GM108" s="36"/>
      <c r="GN108" s="36"/>
      <c r="GO108" s="36"/>
      <c r="GP108" s="36"/>
      <c r="GQ108" s="36"/>
      <c r="GR108" s="36"/>
      <c r="GS108" s="36"/>
      <c r="GT108" s="36"/>
      <c r="GU108" s="36"/>
      <c r="GV108" s="36"/>
      <c r="GW108" s="36"/>
      <c r="GX108" s="36"/>
      <c r="GY108" s="36"/>
      <c r="GZ108" s="36"/>
      <c r="HA108" s="36"/>
      <c r="HB108" s="36"/>
      <c r="HC108" s="36"/>
      <c r="HD108" s="36"/>
      <c r="HE108" s="36"/>
      <c r="HF108" s="36"/>
      <c r="HG108" s="36"/>
      <c r="HH108" s="36"/>
      <c r="HI108" s="36"/>
      <c r="HJ108" s="36"/>
      <c r="HK108" s="36"/>
      <c r="HL108" s="36"/>
      <c r="HM108" s="36"/>
      <c r="HN108" s="36"/>
      <c r="HO108" s="36"/>
      <c r="HP108" s="36"/>
      <c r="HQ108" s="36"/>
      <c r="HR108" s="36"/>
      <c r="HS108" s="36"/>
      <c r="HT108" s="53"/>
    </row>
    <row r="109" spans="1:228" ht="45">
      <c r="A109" s="49"/>
      <c r="B109" s="50" t="s">
        <v>357</v>
      </c>
      <c r="C109" s="93"/>
      <c r="D109" s="92">
        <v>1309000</v>
      </c>
      <c r="E109" s="92">
        <v>1339000</v>
      </c>
      <c r="F109" s="92">
        <v>686000</v>
      </c>
      <c r="G109" s="72">
        <v>380740</v>
      </c>
      <c r="H109" s="72">
        <v>137330</v>
      </c>
      <c r="HT109" s="53"/>
    </row>
    <row r="110" spans="1:228">
      <c r="A110" s="49"/>
      <c r="B110" s="51" t="s">
        <v>340</v>
      </c>
      <c r="C110" s="93"/>
      <c r="D110" s="92"/>
      <c r="E110" s="92"/>
      <c r="F110" s="92"/>
      <c r="G110" s="72">
        <v>-557.07000000000005</v>
      </c>
      <c r="H110" s="72">
        <v>-557.07000000000005</v>
      </c>
    </row>
    <row r="111" spans="1:228" ht="30">
      <c r="A111" s="99" t="s">
        <v>358</v>
      </c>
      <c r="B111" s="47" t="s">
        <v>359</v>
      </c>
      <c r="C111" s="93">
        <f t="shared" ref="C111:H111" si="43">C112+C115+C118+C121+C124+C127+C133+C130+C136</f>
        <v>0</v>
      </c>
      <c r="D111" s="93">
        <f t="shared" si="43"/>
        <v>74641050</v>
      </c>
      <c r="E111" s="93">
        <f t="shared" si="43"/>
        <v>83705850</v>
      </c>
      <c r="F111" s="93">
        <f t="shared" si="43"/>
        <v>49750390</v>
      </c>
      <c r="G111" s="93">
        <f t="shared" si="43"/>
        <v>35539330.700000003</v>
      </c>
      <c r="H111" s="93">
        <f t="shared" si="43"/>
        <v>16539265.1</v>
      </c>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c r="FR111" s="46"/>
      <c r="FS111" s="46"/>
      <c r="FT111" s="46"/>
      <c r="FU111" s="46"/>
      <c r="FV111" s="46"/>
      <c r="FW111" s="46"/>
      <c r="FX111" s="46"/>
      <c r="FY111" s="46"/>
      <c r="FZ111" s="46"/>
      <c r="GA111" s="46"/>
      <c r="GB111" s="46"/>
      <c r="GC111" s="46"/>
      <c r="GD111" s="46"/>
      <c r="GE111" s="46"/>
      <c r="GF111" s="46"/>
      <c r="GG111" s="46"/>
      <c r="GH111" s="46"/>
      <c r="GI111" s="46"/>
      <c r="GJ111" s="46"/>
      <c r="GK111" s="46"/>
      <c r="GL111" s="46"/>
      <c r="GM111" s="46"/>
      <c r="GN111" s="46"/>
      <c r="GO111" s="46"/>
      <c r="GP111" s="46"/>
      <c r="GQ111" s="46"/>
      <c r="GR111" s="46"/>
      <c r="GS111" s="46"/>
      <c r="GT111" s="46"/>
      <c r="GU111" s="46"/>
      <c r="GV111" s="46"/>
      <c r="GW111" s="46"/>
      <c r="GX111" s="46"/>
      <c r="GY111" s="46"/>
      <c r="GZ111" s="46"/>
      <c r="HA111" s="46"/>
      <c r="HB111" s="46"/>
      <c r="HC111" s="46"/>
      <c r="HD111" s="46"/>
      <c r="HE111" s="46"/>
      <c r="HF111" s="46"/>
      <c r="HG111" s="46"/>
      <c r="HH111" s="46"/>
      <c r="HI111" s="46"/>
      <c r="HJ111" s="46"/>
      <c r="HK111" s="46"/>
      <c r="HL111" s="46"/>
      <c r="HM111" s="46"/>
      <c r="HN111" s="46"/>
      <c r="HO111" s="46"/>
      <c r="HP111" s="46"/>
      <c r="HQ111" s="46"/>
      <c r="HR111" s="46"/>
      <c r="HS111" s="46"/>
    </row>
    <row r="112" spans="1:228" ht="16.5" customHeight="1">
      <c r="A112" s="49"/>
      <c r="B112" s="50" t="s">
        <v>360</v>
      </c>
      <c r="C112" s="93">
        <f t="shared" ref="C112:H112" si="44">C113+C114</f>
        <v>0</v>
      </c>
      <c r="D112" s="93">
        <f t="shared" si="44"/>
        <v>2503310</v>
      </c>
      <c r="E112" s="93">
        <f t="shared" si="44"/>
        <v>3164010</v>
      </c>
      <c r="F112" s="93">
        <f t="shared" si="44"/>
        <v>1944240</v>
      </c>
      <c r="G112" s="93">
        <f t="shared" si="44"/>
        <v>1343780</v>
      </c>
      <c r="H112" s="93">
        <f t="shared" si="44"/>
        <v>511970</v>
      </c>
    </row>
    <row r="113" spans="1:228">
      <c r="A113" s="49"/>
      <c r="B113" s="50" t="s">
        <v>347</v>
      </c>
      <c r="C113" s="93"/>
      <c r="D113" s="92">
        <v>2503310</v>
      </c>
      <c r="E113" s="92">
        <v>3164000</v>
      </c>
      <c r="F113" s="92">
        <v>1944230</v>
      </c>
      <c r="G113" s="72">
        <v>1343780</v>
      </c>
      <c r="H113" s="72">
        <v>511970</v>
      </c>
    </row>
    <row r="114" spans="1:228" ht="60">
      <c r="A114" s="49"/>
      <c r="B114" s="50" t="s">
        <v>349</v>
      </c>
      <c r="C114" s="93"/>
      <c r="D114" s="92"/>
      <c r="E114" s="92">
        <v>10</v>
      </c>
      <c r="F114" s="92">
        <v>10</v>
      </c>
      <c r="G114" s="72"/>
      <c r="H114" s="72"/>
    </row>
    <row r="115" spans="1:228" ht="16.5" customHeight="1">
      <c r="A115" s="49"/>
      <c r="B115" s="50" t="s">
        <v>361</v>
      </c>
      <c r="C115" s="93">
        <f t="shared" ref="C115:H115" si="45">C116+C117</f>
        <v>0</v>
      </c>
      <c r="D115" s="93">
        <f t="shared" si="45"/>
        <v>628000</v>
      </c>
      <c r="E115" s="93">
        <f t="shared" si="45"/>
        <v>772000</v>
      </c>
      <c r="F115" s="93">
        <f t="shared" si="45"/>
        <v>448060</v>
      </c>
      <c r="G115" s="93">
        <f t="shared" si="45"/>
        <v>259070</v>
      </c>
      <c r="H115" s="93">
        <f t="shared" si="45"/>
        <v>137050</v>
      </c>
    </row>
    <row r="116" spans="1:228">
      <c r="A116" s="49"/>
      <c r="B116" s="50" t="s">
        <v>347</v>
      </c>
      <c r="C116" s="93"/>
      <c r="D116" s="92">
        <v>628000</v>
      </c>
      <c r="E116" s="92">
        <v>772000</v>
      </c>
      <c r="F116" s="92">
        <v>448060</v>
      </c>
      <c r="G116" s="72">
        <v>259070</v>
      </c>
      <c r="H116" s="72">
        <v>137050</v>
      </c>
    </row>
    <row r="117" spans="1:228" ht="60">
      <c r="A117" s="49"/>
      <c r="B117" s="50" t="s">
        <v>349</v>
      </c>
      <c r="C117" s="93"/>
      <c r="D117" s="92"/>
      <c r="E117" s="92"/>
      <c r="F117" s="92"/>
      <c r="G117" s="72"/>
      <c r="H117" s="72"/>
    </row>
    <row r="118" spans="1:228">
      <c r="A118" s="49"/>
      <c r="B118" s="50" t="s">
        <v>362</v>
      </c>
      <c r="C118" s="93">
        <f t="shared" ref="C118:H118" si="46">C119+C120</f>
        <v>0</v>
      </c>
      <c r="D118" s="93">
        <f t="shared" si="46"/>
        <v>330000</v>
      </c>
      <c r="E118" s="93">
        <f t="shared" si="46"/>
        <v>447000</v>
      </c>
      <c r="F118" s="93">
        <f t="shared" si="46"/>
        <v>300800</v>
      </c>
      <c r="G118" s="93">
        <f t="shared" si="46"/>
        <v>232860</v>
      </c>
      <c r="H118" s="93">
        <f t="shared" si="46"/>
        <v>73630</v>
      </c>
      <c r="HT118" s="46"/>
    </row>
    <row r="119" spans="1:228">
      <c r="A119" s="49"/>
      <c r="B119" s="50" t="s">
        <v>347</v>
      </c>
      <c r="C119" s="93"/>
      <c r="D119" s="92">
        <v>330000</v>
      </c>
      <c r="E119" s="92">
        <v>447000</v>
      </c>
      <c r="F119" s="92">
        <v>300800</v>
      </c>
      <c r="G119" s="72">
        <v>232860</v>
      </c>
      <c r="H119" s="72">
        <v>73630</v>
      </c>
      <c r="HT119" s="46"/>
    </row>
    <row r="120" spans="1:228" ht="60">
      <c r="A120" s="49"/>
      <c r="B120" s="50" t="s">
        <v>349</v>
      </c>
      <c r="C120" s="93"/>
      <c r="D120" s="92"/>
      <c r="E120" s="92"/>
      <c r="F120" s="92"/>
      <c r="G120" s="72"/>
      <c r="H120" s="72"/>
      <c r="HT120" s="46"/>
    </row>
    <row r="121" spans="1:228" ht="21" customHeight="1">
      <c r="A121" s="44"/>
      <c r="B121" s="50" t="s">
        <v>363</v>
      </c>
      <c r="C121" s="93">
        <f t="shared" ref="C121:H121" si="47">C122+C123</f>
        <v>0</v>
      </c>
      <c r="D121" s="93">
        <f t="shared" si="47"/>
        <v>28304770</v>
      </c>
      <c r="E121" s="93">
        <f t="shared" si="47"/>
        <v>29772030</v>
      </c>
      <c r="F121" s="93">
        <f t="shared" si="47"/>
        <v>16971460</v>
      </c>
      <c r="G121" s="93">
        <f t="shared" si="47"/>
        <v>12550641.75</v>
      </c>
      <c r="H121" s="93">
        <f t="shared" si="47"/>
        <v>5654808.21</v>
      </c>
    </row>
    <row r="122" spans="1:228">
      <c r="A122" s="49"/>
      <c r="B122" s="50" t="s">
        <v>347</v>
      </c>
      <c r="C122" s="93"/>
      <c r="D122" s="92">
        <v>28301770</v>
      </c>
      <c r="E122" s="92">
        <v>29769000</v>
      </c>
      <c r="F122" s="92">
        <v>16968430</v>
      </c>
      <c r="G122" s="72">
        <v>12547650</v>
      </c>
      <c r="H122" s="72">
        <v>5653640</v>
      </c>
    </row>
    <row r="123" spans="1:228" ht="60">
      <c r="A123" s="49"/>
      <c r="B123" s="50" t="s">
        <v>349</v>
      </c>
      <c r="C123" s="93"/>
      <c r="D123" s="92">
        <v>3000</v>
      </c>
      <c r="E123" s="92">
        <v>3030</v>
      </c>
      <c r="F123" s="92">
        <v>3030</v>
      </c>
      <c r="G123" s="72">
        <v>2991.75</v>
      </c>
      <c r="H123" s="72">
        <v>1168.21</v>
      </c>
    </row>
    <row r="124" spans="1:228" ht="16.5" customHeight="1">
      <c r="A124" s="49"/>
      <c r="B124" s="62" t="s">
        <v>364</v>
      </c>
      <c r="C124" s="93">
        <f t="shared" ref="C124:H124" si="48">C125+C126</f>
        <v>0</v>
      </c>
      <c r="D124" s="93">
        <f t="shared" si="48"/>
        <v>0</v>
      </c>
      <c r="E124" s="93">
        <f t="shared" si="48"/>
        <v>0</v>
      </c>
      <c r="F124" s="93">
        <f t="shared" si="48"/>
        <v>0</v>
      </c>
      <c r="G124" s="93">
        <f t="shared" si="48"/>
        <v>0</v>
      </c>
      <c r="H124" s="93">
        <f t="shared" si="48"/>
        <v>0</v>
      </c>
    </row>
    <row r="125" spans="1:228">
      <c r="A125" s="49"/>
      <c r="B125" s="62" t="s">
        <v>347</v>
      </c>
      <c r="C125" s="93"/>
      <c r="D125" s="92"/>
      <c r="E125" s="92"/>
      <c r="F125" s="92"/>
      <c r="G125" s="72"/>
      <c r="H125" s="72"/>
    </row>
    <row r="126" spans="1:228" ht="60">
      <c r="A126" s="49"/>
      <c r="B126" s="62" t="s">
        <v>349</v>
      </c>
      <c r="C126" s="93"/>
      <c r="D126" s="92"/>
      <c r="E126" s="92"/>
      <c r="F126" s="92"/>
      <c r="G126" s="72"/>
      <c r="H126" s="72"/>
    </row>
    <row r="127" spans="1:228" ht="30">
      <c r="A127" s="49"/>
      <c r="B127" s="50" t="s">
        <v>365</v>
      </c>
      <c r="C127" s="93">
        <f t="shared" ref="C127:H127" si="49">C128+C129</f>
        <v>0</v>
      </c>
      <c r="D127" s="93">
        <f t="shared" si="49"/>
        <v>473000</v>
      </c>
      <c r="E127" s="93">
        <f t="shared" si="49"/>
        <v>454000</v>
      </c>
      <c r="F127" s="93">
        <f t="shared" si="49"/>
        <v>244320</v>
      </c>
      <c r="G127" s="93">
        <f t="shared" si="49"/>
        <v>178870</v>
      </c>
      <c r="H127" s="93">
        <f t="shared" si="49"/>
        <v>89580</v>
      </c>
    </row>
    <row r="128" spans="1:228" ht="16.5" customHeight="1">
      <c r="A128" s="49"/>
      <c r="B128" s="50" t="s">
        <v>347</v>
      </c>
      <c r="C128" s="93"/>
      <c r="D128" s="92">
        <v>473000</v>
      </c>
      <c r="E128" s="92">
        <v>454000</v>
      </c>
      <c r="F128" s="92">
        <v>244320</v>
      </c>
      <c r="G128" s="72">
        <v>178870</v>
      </c>
      <c r="H128" s="72">
        <v>89580</v>
      </c>
    </row>
    <row r="129" spans="1:228" ht="60">
      <c r="A129" s="49"/>
      <c r="B129" s="50" t="s">
        <v>349</v>
      </c>
      <c r="C129" s="93"/>
      <c r="D129" s="92"/>
      <c r="E129" s="92"/>
      <c r="F129" s="92"/>
      <c r="G129" s="72"/>
      <c r="H129" s="72"/>
    </row>
    <row r="130" spans="1:228" s="46" customFormat="1" ht="45">
      <c r="A130" s="49"/>
      <c r="B130" s="63" t="s">
        <v>497</v>
      </c>
      <c r="C130" s="93">
        <f t="shared" ref="C130:H130" si="50">C131+C132</f>
        <v>0</v>
      </c>
      <c r="D130" s="93">
        <f t="shared" si="50"/>
        <v>0</v>
      </c>
      <c r="E130" s="93">
        <f t="shared" si="50"/>
        <v>0</v>
      </c>
      <c r="F130" s="93">
        <f t="shared" si="50"/>
        <v>0</v>
      </c>
      <c r="G130" s="93">
        <f t="shared" si="50"/>
        <v>0</v>
      </c>
      <c r="H130" s="93">
        <f t="shared" si="50"/>
        <v>0</v>
      </c>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c r="EO130" s="36"/>
      <c r="EP130" s="36"/>
      <c r="EQ130" s="36"/>
      <c r="ER130" s="36"/>
      <c r="ES130" s="36"/>
      <c r="ET130" s="36"/>
      <c r="EU130" s="36"/>
      <c r="EV130" s="36"/>
      <c r="EW130" s="36"/>
      <c r="EX130" s="36"/>
      <c r="EY130" s="36"/>
      <c r="EZ130" s="36"/>
      <c r="FA130" s="36"/>
      <c r="FB130" s="36"/>
      <c r="FC130" s="36"/>
      <c r="FD130" s="36"/>
      <c r="FE130" s="36"/>
      <c r="FF130" s="36"/>
      <c r="FG130" s="36"/>
      <c r="FH130" s="36"/>
      <c r="FI130" s="36"/>
      <c r="FJ130" s="36"/>
      <c r="FK130" s="36"/>
      <c r="FL130" s="36"/>
      <c r="FM130" s="36"/>
      <c r="FN130" s="36"/>
      <c r="FO130" s="36"/>
      <c r="FP130" s="36"/>
      <c r="FQ130" s="36"/>
      <c r="FR130" s="36"/>
      <c r="FS130" s="36"/>
      <c r="FT130" s="36"/>
      <c r="FU130" s="36"/>
      <c r="FV130" s="36"/>
      <c r="FW130" s="36"/>
      <c r="FX130" s="36"/>
      <c r="FY130" s="36"/>
      <c r="FZ130" s="36"/>
      <c r="GA130" s="36"/>
      <c r="GB130" s="36"/>
      <c r="GC130" s="36"/>
      <c r="GD130" s="36"/>
      <c r="GE130" s="36"/>
      <c r="GF130" s="36"/>
      <c r="GG130" s="36"/>
      <c r="GH130" s="36"/>
      <c r="GI130" s="36"/>
      <c r="GJ130" s="36"/>
      <c r="GK130" s="36"/>
      <c r="GL130" s="36"/>
      <c r="GM130" s="36"/>
      <c r="GN130" s="36"/>
      <c r="GO130" s="36"/>
      <c r="GP130" s="36"/>
      <c r="GQ130" s="36"/>
      <c r="GR130" s="36"/>
      <c r="GS130" s="36"/>
      <c r="GT130" s="36"/>
      <c r="GU130" s="36"/>
      <c r="GV130" s="36"/>
      <c r="GW130" s="36"/>
      <c r="GX130" s="36"/>
      <c r="GY130" s="36"/>
      <c r="GZ130" s="36"/>
      <c r="HA130" s="36"/>
      <c r="HB130" s="36"/>
      <c r="HC130" s="36"/>
      <c r="HD130" s="36"/>
      <c r="HE130" s="36"/>
      <c r="HF130" s="36"/>
      <c r="HG130" s="36"/>
      <c r="HH130" s="36"/>
      <c r="HI130" s="36"/>
      <c r="HJ130" s="36"/>
      <c r="HK130" s="36"/>
      <c r="HL130" s="36"/>
      <c r="HM130" s="36"/>
      <c r="HN130" s="36"/>
      <c r="HO130" s="36"/>
      <c r="HP130" s="36"/>
      <c r="HQ130" s="36"/>
      <c r="HR130" s="36"/>
      <c r="HS130" s="36"/>
      <c r="HT130" s="36"/>
    </row>
    <row r="131" spans="1:228" s="46" customFormat="1">
      <c r="A131" s="49"/>
      <c r="B131" s="63" t="s">
        <v>347</v>
      </c>
      <c r="C131" s="93"/>
      <c r="D131" s="92"/>
      <c r="E131" s="92"/>
      <c r="F131" s="92"/>
      <c r="G131" s="72"/>
      <c r="H131" s="72"/>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36"/>
      <c r="FH131" s="36"/>
      <c r="FI131" s="36"/>
      <c r="FJ131" s="36"/>
      <c r="FK131" s="36"/>
      <c r="FL131" s="36"/>
      <c r="FM131" s="36"/>
      <c r="FN131" s="36"/>
      <c r="FO131" s="36"/>
      <c r="FP131" s="36"/>
      <c r="FQ131" s="36"/>
      <c r="FR131" s="36"/>
      <c r="FS131" s="36"/>
      <c r="FT131" s="36"/>
      <c r="FU131" s="36"/>
      <c r="FV131" s="36"/>
      <c r="FW131" s="36"/>
      <c r="FX131" s="36"/>
      <c r="FY131" s="36"/>
      <c r="FZ131" s="36"/>
      <c r="GA131" s="36"/>
      <c r="GB131" s="36"/>
      <c r="GC131" s="36"/>
      <c r="GD131" s="36"/>
      <c r="GE131" s="36"/>
      <c r="GF131" s="36"/>
      <c r="GG131" s="36"/>
      <c r="GH131" s="36"/>
      <c r="GI131" s="36"/>
      <c r="GJ131" s="36"/>
      <c r="GK131" s="36"/>
      <c r="GL131" s="36"/>
      <c r="GM131" s="36"/>
      <c r="GN131" s="36"/>
      <c r="GO131" s="36"/>
      <c r="GP131" s="36"/>
      <c r="GQ131" s="36"/>
      <c r="GR131" s="36"/>
      <c r="GS131" s="36"/>
      <c r="GT131" s="36"/>
      <c r="GU131" s="36"/>
      <c r="GV131" s="36"/>
      <c r="GW131" s="36"/>
      <c r="GX131" s="36"/>
      <c r="GY131" s="36"/>
      <c r="GZ131" s="36"/>
      <c r="HA131" s="36"/>
      <c r="HB131" s="36"/>
      <c r="HC131" s="36"/>
      <c r="HD131" s="36"/>
      <c r="HE131" s="36"/>
      <c r="HF131" s="36"/>
      <c r="HG131" s="36"/>
      <c r="HH131" s="36"/>
      <c r="HI131" s="36"/>
      <c r="HJ131" s="36"/>
      <c r="HK131" s="36"/>
      <c r="HL131" s="36"/>
      <c r="HM131" s="36"/>
      <c r="HN131" s="36"/>
      <c r="HO131" s="36"/>
      <c r="HP131" s="36"/>
      <c r="HQ131" s="36"/>
      <c r="HR131" s="36"/>
      <c r="HS131" s="36"/>
      <c r="HT131" s="36"/>
    </row>
    <row r="132" spans="1:228" s="46" customFormat="1" ht="60">
      <c r="A132" s="49"/>
      <c r="B132" s="63" t="s">
        <v>349</v>
      </c>
      <c r="C132" s="93"/>
      <c r="D132" s="92"/>
      <c r="E132" s="92"/>
      <c r="F132" s="92"/>
      <c r="G132" s="72"/>
      <c r="H132" s="72"/>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36"/>
      <c r="FH132" s="36"/>
      <c r="FI132" s="36"/>
      <c r="FJ132" s="36"/>
      <c r="FK132" s="36"/>
      <c r="FL132" s="36"/>
      <c r="FM132" s="36"/>
      <c r="FN132" s="36"/>
      <c r="FO132" s="36"/>
      <c r="FP132" s="36"/>
      <c r="FQ132" s="36"/>
      <c r="FR132" s="36"/>
      <c r="FS132" s="36"/>
      <c r="FT132" s="36"/>
      <c r="FU132" s="36"/>
      <c r="FV132" s="36"/>
      <c r="FW132" s="36"/>
      <c r="FX132" s="36"/>
      <c r="FY132" s="36"/>
      <c r="FZ132" s="36"/>
      <c r="GA132" s="36"/>
      <c r="GB132" s="36"/>
      <c r="GC132" s="36"/>
      <c r="GD132" s="36"/>
      <c r="GE132" s="36"/>
      <c r="GF132" s="36"/>
      <c r="GG132" s="36"/>
      <c r="GH132" s="36"/>
      <c r="GI132" s="36"/>
      <c r="GJ132" s="36"/>
      <c r="GK132" s="36"/>
      <c r="GL132" s="36"/>
      <c r="GM132" s="36"/>
      <c r="GN132" s="36"/>
      <c r="GO132" s="36"/>
      <c r="GP132" s="36"/>
      <c r="GQ132" s="36"/>
      <c r="GR132" s="36"/>
      <c r="GS132" s="36"/>
      <c r="GT132" s="36"/>
      <c r="GU132" s="36"/>
      <c r="GV132" s="36"/>
      <c r="GW132" s="36"/>
      <c r="GX132" s="36"/>
      <c r="GY132" s="36"/>
      <c r="GZ132" s="36"/>
      <c r="HA132" s="36"/>
      <c r="HB132" s="36"/>
      <c r="HC132" s="36"/>
      <c r="HD132" s="36"/>
      <c r="HE132" s="36"/>
      <c r="HF132" s="36"/>
      <c r="HG132" s="36"/>
      <c r="HH132" s="36"/>
      <c r="HI132" s="36"/>
      <c r="HJ132" s="36"/>
      <c r="HK132" s="36"/>
      <c r="HL132" s="36"/>
      <c r="HM132" s="36"/>
      <c r="HN132" s="36"/>
      <c r="HO132" s="36"/>
      <c r="HP132" s="36"/>
      <c r="HQ132" s="36"/>
      <c r="HR132" s="36"/>
      <c r="HS132" s="36"/>
      <c r="HT132" s="36"/>
    </row>
    <row r="133" spans="1:228" s="46" customFormat="1">
      <c r="A133" s="49"/>
      <c r="B133" s="63" t="s">
        <v>366</v>
      </c>
      <c r="C133" s="93">
        <f t="shared" ref="C133:H133" si="51">C134+C135</f>
        <v>0</v>
      </c>
      <c r="D133" s="93">
        <f t="shared" si="51"/>
        <v>28662110</v>
      </c>
      <c r="E133" s="93">
        <f t="shared" si="51"/>
        <v>33266140</v>
      </c>
      <c r="F133" s="93">
        <f t="shared" si="51"/>
        <v>20511020</v>
      </c>
      <c r="G133" s="93">
        <f t="shared" si="51"/>
        <v>14869048.949999999</v>
      </c>
      <c r="H133" s="93">
        <f t="shared" si="51"/>
        <v>7675936.8899999997</v>
      </c>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c r="FM133" s="36"/>
      <c r="FN133" s="36"/>
      <c r="FO133" s="36"/>
      <c r="FP133" s="36"/>
      <c r="FQ133" s="36"/>
      <c r="FR133" s="36"/>
      <c r="FS133" s="36"/>
      <c r="FT133" s="36"/>
      <c r="FU133" s="36"/>
      <c r="FV133" s="36"/>
      <c r="FW133" s="36"/>
      <c r="FX133" s="36"/>
      <c r="FY133" s="36"/>
      <c r="FZ133" s="36"/>
      <c r="GA133" s="36"/>
      <c r="GB133" s="36"/>
      <c r="GC133" s="36"/>
      <c r="GD133" s="36"/>
      <c r="GE133" s="36"/>
      <c r="GF133" s="36"/>
      <c r="GG133" s="36"/>
      <c r="GH133" s="36"/>
      <c r="GI133" s="36"/>
      <c r="GJ133" s="36"/>
      <c r="GK133" s="36"/>
      <c r="GL133" s="36"/>
      <c r="GM133" s="36"/>
      <c r="GN133" s="36"/>
      <c r="GO133" s="36"/>
      <c r="GP133" s="36"/>
      <c r="GQ133" s="36"/>
      <c r="GR133" s="36"/>
      <c r="GS133" s="36"/>
      <c r="GT133" s="36"/>
      <c r="GU133" s="36"/>
      <c r="GV133" s="36"/>
      <c r="GW133" s="36"/>
      <c r="GX133" s="36"/>
      <c r="GY133" s="36"/>
      <c r="GZ133" s="36"/>
      <c r="HA133" s="36"/>
      <c r="HB133" s="36"/>
      <c r="HC133" s="36"/>
      <c r="HD133" s="36"/>
      <c r="HE133" s="36"/>
      <c r="HF133" s="36"/>
      <c r="HG133" s="36"/>
      <c r="HH133" s="36"/>
      <c r="HI133" s="36"/>
      <c r="HJ133" s="36"/>
      <c r="HK133" s="36"/>
      <c r="HL133" s="36"/>
      <c r="HM133" s="36"/>
      <c r="HN133" s="36"/>
      <c r="HO133" s="36"/>
      <c r="HP133" s="36"/>
      <c r="HQ133" s="36"/>
      <c r="HR133" s="36"/>
      <c r="HS133" s="36"/>
      <c r="HT133" s="36"/>
    </row>
    <row r="134" spans="1:228" s="46" customFormat="1">
      <c r="A134" s="49"/>
      <c r="B134" s="63" t="s">
        <v>347</v>
      </c>
      <c r="C134" s="93"/>
      <c r="D134" s="92">
        <v>28661000</v>
      </c>
      <c r="E134" s="92">
        <v>33265000</v>
      </c>
      <c r="F134" s="92">
        <v>20509880</v>
      </c>
      <c r="G134" s="124">
        <v>14867950</v>
      </c>
      <c r="H134" s="124">
        <v>7675300</v>
      </c>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36"/>
      <c r="FH134" s="36"/>
      <c r="FI134" s="36"/>
      <c r="FJ134" s="36"/>
      <c r="FK134" s="36"/>
      <c r="FL134" s="36"/>
      <c r="FM134" s="36"/>
      <c r="FN134" s="36"/>
      <c r="FO134" s="36"/>
      <c r="FP134" s="36"/>
      <c r="FQ134" s="36"/>
      <c r="FR134" s="36"/>
      <c r="FS134" s="36"/>
      <c r="FT134" s="36"/>
      <c r="FU134" s="36"/>
      <c r="FV134" s="36"/>
      <c r="FW134" s="36"/>
      <c r="FX134" s="36"/>
      <c r="FY134" s="36"/>
      <c r="FZ134" s="36"/>
      <c r="GA134" s="36"/>
      <c r="GB134" s="36"/>
      <c r="GC134" s="36"/>
      <c r="GD134" s="36"/>
      <c r="GE134" s="36"/>
      <c r="GF134" s="36"/>
      <c r="GG134" s="36"/>
      <c r="GH134" s="36"/>
      <c r="GI134" s="36"/>
      <c r="GJ134" s="36"/>
      <c r="GK134" s="36"/>
      <c r="GL134" s="36"/>
      <c r="GM134" s="36"/>
      <c r="GN134" s="36"/>
      <c r="GO134" s="36"/>
      <c r="GP134" s="36"/>
      <c r="GQ134" s="36"/>
      <c r="GR134" s="36"/>
      <c r="GS134" s="36"/>
      <c r="GT134" s="36"/>
      <c r="GU134" s="36"/>
      <c r="GV134" s="36"/>
      <c r="GW134" s="36"/>
      <c r="GX134" s="36"/>
      <c r="GY134" s="36"/>
      <c r="GZ134" s="36"/>
      <c r="HA134" s="36"/>
      <c r="HB134" s="36"/>
      <c r="HC134" s="36"/>
      <c r="HD134" s="36"/>
      <c r="HE134" s="36"/>
      <c r="HF134" s="36"/>
      <c r="HG134" s="36"/>
      <c r="HH134" s="36"/>
      <c r="HI134" s="36"/>
      <c r="HJ134" s="36"/>
      <c r="HK134" s="36"/>
      <c r="HL134" s="36"/>
      <c r="HM134" s="36"/>
      <c r="HN134" s="36"/>
      <c r="HO134" s="36"/>
      <c r="HP134" s="36"/>
      <c r="HQ134" s="36"/>
      <c r="HR134" s="36"/>
      <c r="HS134" s="36"/>
      <c r="HT134" s="36"/>
    </row>
    <row r="135" spans="1:228" s="46" customFormat="1" ht="60">
      <c r="A135" s="49"/>
      <c r="B135" s="63" t="s">
        <v>349</v>
      </c>
      <c r="C135" s="93"/>
      <c r="D135" s="92">
        <v>1110</v>
      </c>
      <c r="E135" s="92">
        <v>1140</v>
      </c>
      <c r="F135" s="92">
        <v>1140</v>
      </c>
      <c r="G135" s="124">
        <v>1098.95</v>
      </c>
      <c r="H135" s="124">
        <v>636.89</v>
      </c>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36"/>
      <c r="EN135" s="36"/>
      <c r="EO135" s="36"/>
      <c r="EP135" s="36"/>
      <c r="EQ135" s="36"/>
      <c r="ER135" s="36"/>
      <c r="ES135" s="36"/>
      <c r="ET135" s="36"/>
      <c r="EU135" s="36"/>
      <c r="EV135" s="36"/>
      <c r="EW135" s="36"/>
      <c r="EX135" s="36"/>
      <c r="EY135" s="36"/>
      <c r="EZ135" s="36"/>
      <c r="FA135" s="36"/>
      <c r="FB135" s="36"/>
      <c r="FC135" s="36"/>
      <c r="FD135" s="36"/>
      <c r="FE135" s="36"/>
      <c r="FF135" s="36"/>
      <c r="FG135" s="36"/>
      <c r="FH135" s="36"/>
      <c r="FI135" s="36"/>
      <c r="FJ135" s="36"/>
      <c r="FK135" s="36"/>
      <c r="FL135" s="36"/>
      <c r="FM135" s="36"/>
      <c r="FN135" s="36"/>
      <c r="FO135" s="36"/>
      <c r="FP135" s="36"/>
      <c r="FQ135" s="36"/>
      <c r="FR135" s="36"/>
      <c r="FS135" s="36"/>
      <c r="FT135" s="36"/>
      <c r="FU135" s="36"/>
      <c r="FV135" s="36"/>
      <c r="FW135" s="36"/>
      <c r="FX135" s="36"/>
      <c r="FY135" s="36"/>
      <c r="FZ135" s="36"/>
      <c r="GA135" s="36"/>
      <c r="GB135" s="36"/>
      <c r="GC135" s="36"/>
      <c r="GD135" s="36"/>
      <c r="GE135" s="36"/>
      <c r="GF135" s="36"/>
      <c r="GG135" s="36"/>
      <c r="GH135" s="36"/>
      <c r="GI135" s="36"/>
      <c r="GJ135" s="36"/>
      <c r="GK135" s="36"/>
      <c r="GL135" s="36"/>
      <c r="GM135" s="36"/>
      <c r="GN135" s="36"/>
      <c r="GO135" s="36"/>
      <c r="GP135" s="36"/>
      <c r="GQ135" s="36"/>
      <c r="GR135" s="36"/>
      <c r="GS135" s="36"/>
      <c r="GT135" s="36"/>
      <c r="GU135" s="36"/>
      <c r="GV135" s="36"/>
      <c r="GW135" s="36"/>
      <c r="GX135" s="36"/>
      <c r="GY135" s="36"/>
      <c r="GZ135" s="36"/>
      <c r="HA135" s="36"/>
      <c r="HB135" s="36"/>
      <c r="HC135" s="36"/>
      <c r="HD135" s="36"/>
      <c r="HE135" s="36"/>
      <c r="HF135" s="36"/>
      <c r="HG135" s="36"/>
      <c r="HH135" s="36"/>
      <c r="HI135" s="36"/>
      <c r="HJ135" s="36"/>
      <c r="HK135" s="36"/>
      <c r="HL135" s="36"/>
      <c r="HM135" s="36"/>
      <c r="HN135" s="36"/>
      <c r="HO135" s="36"/>
      <c r="HP135" s="36"/>
      <c r="HQ135" s="36"/>
      <c r="HR135" s="36"/>
      <c r="HS135" s="36"/>
      <c r="HT135" s="36"/>
    </row>
    <row r="136" spans="1:228" s="46" customFormat="1" ht="30">
      <c r="A136" s="49"/>
      <c r="B136" s="64" t="s">
        <v>367</v>
      </c>
      <c r="C136" s="93">
        <f>C137+C140+C143+C141+C142+C146</f>
        <v>0</v>
      </c>
      <c r="D136" s="93">
        <f t="shared" ref="D136:H136" si="52">D137+D140+D143+D141+D142+D146</f>
        <v>13739860</v>
      </c>
      <c r="E136" s="93">
        <f t="shared" si="52"/>
        <v>15830670</v>
      </c>
      <c r="F136" s="93">
        <f t="shared" si="52"/>
        <v>9330490</v>
      </c>
      <c r="G136" s="93">
        <f t="shared" si="52"/>
        <v>6105060</v>
      </c>
      <c r="H136" s="93">
        <f t="shared" si="52"/>
        <v>2396290</v>
      </c>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36"/>
      <c r="EO136" s="36"/>
      <c r="EP136" s="36"/>
      <c r="EQ136" s="36"/>
      <c r="ER136" s="36"/>
      <c r="ES136" s="36"/>
      <c r="ET136" s="36"/>
      <c r="EU136" s="36"/>
      <c r="EV136" s="36"/>
      <c r="EW136" s="36"/>
      <c r="EX136" s="36"/>
      <c r="EY136" s="36"/>
      <c r="EZ136" s="36"/>
      <c r="FA136" s="36"/>
      <c r="FB136" s="36"/>
      <c r="FC136" s="36"/>
      <c r="FD136" s="36"/>
      <c r="FE136" s="36"/>
      <c r="FF136" s="36"/>
      <c r="FG136" s="36"/>
      <c r="FH136" s="36"/>
      <c r="FI136" s="36"/>
      <c r="FJ136" s="36"/>
      <c r="FK136" s="36"/>
      <c r="FL136" s="36"/>
      <c r="FM136" s="36"/>
      <c r="FN136" s="36"/>
      <c r="FO136" s="36"/>
      <c r="FP136" s="36"/>
      <c r="FQ136" s="36"/>
      <c r="FR136" s="36"/>
      <c r="FS136" s="36"/>
      <c r="FT136" s="36"/>
      <c r="FU136" s="36"/>
      <c r="FV136" s="36"/>
      <c r="FW136" s="36"/>
      <c r="FX136" s="36"/>
      <c r="FY136" s="36"/>
      <c r="FZ136" s="36"/>
      <c r="GA136" s="36"/>
      <c r="GB136" s="36"/>
      <c r="GC136" s="36"/>
      <c r="GD136" s="36"/>
      <c r="GE136" s="36"/>
      <c r="GF136" s="36"/>
      <c r="GG136" s="36"/>
      <c r="GH136" s="36"/>
      <c r="GI136" s="36"/>
      <c r="GJ136" s="36"/>
      <c r="GK136" s="36"/>
      <c r="GL136" s="36"/>
      <c r="GM136" s="36"/>
      <c r="GN136" s="36"/>
      <c r="GO136" s="36"/>
      <c r="GP136" s="36"/>
      <c r="GQ136" s="36"/>
      <c r="GR136" s="36"/>
      <c r="GS136" s="36"/>
      <c r="GT136" s="36"/>
      <c r="GU136" s="36"/>
      <c r="GV136" s="36"/>
      <c r="GW136" s="36"/>
      <c r="GX136" s="36"/>
      <c r="GY136" s="36"/>
      <c r="GZ136" s="36"/>
      <c r="HA136" s="36"/>
      <c r="HB136" s="36"/>
      <c r="HC136" s="36"/>
      <c r="HD136" s="36"/>
      <c r="HE136" s="36"/>
      <c r="HF136" s="36"/>
      <c r="HG136" s="36"/>
      <c r="HH136" s="36"/>
      <c r="HI136" s="36"/>
      <c r="HJ136" s="36"/>
      <c r="HK136" s="36"/>
      <c r="HL136" s="36"/>
      <c r="HM136" s="36"/>
      <c r="HN136" s="36"/>
      <c r="HO136" s="36"/>
      <c r="HP136" s="36"/>
      <c r="HQ136" s="36"/>
      <c r="HR136" s="36"/>
      <c r="HS136" s="36"/>
      <c r="HT136" s="36"/>
    </row>
    <row r="137" spans="1:228" s="46" customFormat="1">
      <c r="A137" s="49"/>
      <c r="B137" s="63" t="s">
        <v>368</v>
      </c>
      <c r="C137" s="93">
        <f t="shared" ref="C137:H137" si="53">C138+C139</f>
        <v>0</v>
      </c>
      <c r="D137" s="93">
        <f t="shared" si="53"/>
        <v>11596780</v>
      </c>
      <c r="E137" s="93">
        <f t="shared" si="53"/>
        <v>13192310</v>
      </c>
      <c r="F137" s="93">
        <f t="shared" si="53"/>
        <v>7726930</v>
      </c>
      <c r="G137" s="93">
        <f t="shared" si="53"/>
        <v>5242600</v>
      </c>
      <c r="H137" s="93">
        <f t="shared" si="53"/>
        <v>1869670</v>
      </c>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6"/>
      <c r="EG137" s="36"/>
      <c r="EH137" s="36"/>
      <c r="EI137" s="36"/>
      <c r="EJ137" s="36"/>
      <c r="EK137" s="36"/>
      <c r="EL137" s="36"/>
      <c r="EM137" s="36"/>
      <c r="EN137" s="36"/>
      <c r="EO137" s="36"/>
      <c r="EP137" s="36"/>
      <c r="EQ137" s="36"/>
      <c r="ER137" s="36"/>
      <c r="ES137" s="36"/>
      <c r="ET137" s="36"/>
      <c r="EU137" s="36"/>
      <c r="EV137" s="36"/>
      <c r="EW137" s="36"/>
      <c r="EX137" s="36"/>
      <c r="EY137" s="36"/>
      <c r="EZ137" s="36"/>
      <c r="FA137" s="36"/>
      <c r="FB137" s="36"/>
      <c r="FC137" s="36"/>
      <c r="FD137" s="36"/>
      <c r="FE137" s="36"/>
      <c r="FF137" s="36"/>
      <c r="FG137" s="36"/>
      <c r="FH137" s="36"/>
      <c r="FI137" s="36"/>
      <c r="FJ137" s="36"/>
      <c r="FK137" s="36"/>
      <c r="FL137" s="36"/>
      <c r="FM137" s="36"/>
      <c r="FN137" s="36"/>
      <c r="FO137" s="36"/>
      <c r="FP137" s="36"/>
      <c r="FQ137" s="36"/>
      <c r="FR137" s="36"/>
      <c r="FS137" s="36"/>
      <c r="FT137" s="36"/>
      <c r="FU137" s="36"/>
      <c r="FV137" s="36"/>
      <c r="FW137" s="36"/>
      <c r="FX137" s="36"/>
      <c r="FY137" s="36"/>
      <c r="FZ137" s="36"/>
      <c r="GA137" s="36"/>
      <c r="GB137" s="36"/>
      <c r="GC137" s="36"/>
      <c r="GD137" s="36"/>
      <c r="GE137" s="36"/>
      <c r="GF137" s="36"/>
      <c r="GG137" s="36"/>
      <c r="GH137" s="36"/>
      <c r="GI137" s="36"/>
      <c r="GJ137" s="36"/>
      <c r="GK137" s="36"/>
      <c r="GL137" s="36"/>
      <c r="GM137" s="36"/>
      <c r="GN137" s="36"/>
      <c r="GO137" s="36"/>
      <c r="GP137" s="36"/>
      <c r="GQ137" s="36"/>
      <c r="GR137" s="36"/>
      <c r="GS137" s="36"/>
      <c r="GT137" s="36"/>
      <c r="GU137" s="36"/>
      <c r="GV137" s="36"/>
      <c r="GW137" s="36"/>
      <c r="GX137" s="36"/>
      <c r="GY137" s="36"/>
      <c r="GZ137" s="36"/>
      <c r="HA137" s="36"/>
      <c r="HB137" s="36"/>
      <c r="HC137" s="36"/>
      <c r="HD137" s="36"/>
      <c r="HE137" s="36"/>
      <c r="HF137" s="36"/>
      <c r="HG137" s="36"/>
      <c r="HH137" s="36"/>
      <c r="HI137" s="36"/>
      <c r="HJ137" s="36"/>
      <c r="HK137" s="36"/>
      <c r="HL137" s="36"/>
      <c r="HM137" s="36"/>
      <c r="HN137" s="36"/>
      <c r="HO137" s="36"/>
      <c r="HP137" s="36"/>
      <c r="HQ137" s="36"/>
      <c r="HR137" s="36"/>
      <c r="HS137" s="36"/>
      <c r="HT137" s="36"/>
    </row>
    <row r="138" spans="1:228" s="46" customFormat="1" ht="16.5" customHeight="1">
      <c r="A138" s="49"/>
      <c r="B138" s="63" t="s">
        <v>347</v>
      </c>
      <c r="C138" s="93"/>
      <c r="D138" s="92">
        <v>11596780</v>
      </c>
      <c r="E138" s="92">
        <v>13192300</v>
      </c>
      <c r="F138" s="92">
        <v>7726920</v>
      </c>
      <c r="G138" s="72">
        <v>5242600</v>
      </c>
      <c r="H138" s="72">
        <v>1869670</v>
      </c>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6"/>
      <c r="EG138" s="36"/>
      <c r="EH138" s="36"/>
      <c r="EI138" s="36"/>
      <c r="EJ138" s="36"/>
      <c r="EK138" s="36"/>
      <c r="EL138" s="36"/>
      <c r="EM138" s="36"/>
      <c r="EN138" s="36"/>
      <c r="EO138" s="36"/>
      <c r="EP138" s="36"/>
      <c r="EQ138" s="36"/>
      <c r="ER138" s="36"/>
      <c r="ES138" s="36"/>
      <c r="ET138" s="36"/>
      <c r="EU138" s="36"/>
      <c r="EV138" s="36"/>
      <c r="EW138" s="36"/>
      <c r="EX138" s="36"/>
      <c r="EY138" s="36"/>
      <c r="EZ138" s="36"/>
      <c r="FA138" s="36"/>
      <c r="FB138" s="36"/>
      <c r="FC138" s="36"/>
      <c r="FD138" s="36"/>
      <c r="FE138" s="36"/>
      <c r="FF138" s="36"/>
      <c r="FG138" s="36"/>
      <c r="FH138" s="36"/>
      <c r="FI138" s="36"/>
      <c r="FJ138" s="36"/>
      <c r="FK138" s="36"/>
      <c r="FL138" s="36"/>
      <c r="FM138" s="36"/>
      <c r="FN138" s="36"/>
      <c r="FO138" s="36"/>
      <c r="FP138" s="36"/>
      <c r="FQ138" s="36"/>
      <c r="FR138" s="36"/>
      <c r="FS138" s="36"/>
      <c r="FT138" s="36"/>
      <c r="FU138" s="36"/>
      <c r="FV138" s="36"/>
      <c r="FW138" s="36"/>
      <c r="FX138" s="36"/>
      <c r="FY138" s="36"/>
      <c r="FZ138" s="36"/>
      <c r="GA138" s="36"/>
      <c r="GB138" s="36"/>
      <c r="GC138" s="36"/>
      <c r="GD138" s="36"/>
      <c r="GE138" s="36"/>
      <c r="GF138" s="36"/>
      <c r="GG138" s="36"/>
      <c r="GH138" s="36"/>
      <c r="GI138" s="36"/>
      <c r="GJ138" s="36"/>
      <c r="GK138" s="36"/>
      <c r="GL138" s="36"/>
      <c r="GM138" s="36"/>
      <c r="GN138" s="36"/>
      <c r="GO138" s="36"/>
      <c r="GP138" s="36"/>
      <c r="GQ138" s="36"/>
      <c r="GR138" s="36"/>
      <c r="GS138" s="36"/>
      <c r="GT138" s="36"/>
      <c r="GU138" s="36"/>
      <c r="GV138" s="36"/>
      <c r="GW138" s="36"/>
      <c r="GX138" s="36"/>
      <c r="GY138" s="36"/>
      <c r="GZ138" s="36"/>
      <c r="HA138" s="36"/>
      <c r="HB138" s="36"/>
      <c r="HC138" s="36"/>
      <c r="HD138" s="36"/>
      <c r="HE138" s="36"/>
      <c r="HF138" s="36"/>
      <c r="HG138" s="36"/>
      <c r="HH138" s="36"/>
      <c r="HI138" s="36"/>
      <c r="HJ138" s="36"/>
      <c r="HK138" s="36"/>
      <c r="HL138" s="36"/>
      <c r="HM138" s="36"/>
      <c r="HN138" s="36"/>
      <c r="HO138" s="36"/>
      <c r="HP138" s="36"/>
      <c r="HQ138" s="36"/>
      <c r="HR138" s="36"/>
      <c r="HS138" s="36"/>
      <c r="HT138" s="36"/>
    </row>
    <row r="139" spans="1:228" s="46" customFormat="1" ht="60">
      <c r="A139" s="49"/>
      <c r="B139" s="63" t="s">
        <v>349</v>
      </c>
      <c r="C139" s="93"/>
      <c r="D139" s="92"/>
      <c r="E139" s="92">
        <v>10</v>
      </c>
      <c r="F139" s="92">
        <v>10</v>
      </c>
      <c r="G139" s="72">
        <v>0</v>
      </c>
      <c r="H139" s="72">
        <v>0</v>
      </c>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36"/>
      <c r="FZ139" s="36"/>
      <c r="GA139" s="36"/>
      <c r="GB139" s="36"/>
      <c r="GC139" s="36"/>
      <c r="GD139" s="36"/>
      <c r="GE139" s="36"/>
      <c r="GF139" s="36"/>
      <c r="GG139" s="36"/>
      <c r="GH139" s="36"/>
      <c r="GI139" s="36"/>
      <c r="GJ139" s="36"/>
      <c r="GK139" s="36"/>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c r="HN139" s="36"/>
      <c r="HO139" s="36"/>
      <c r="HP139" s="36"/>
      <c r="HQ139" s="36"/>
      <c r="HR139" s="36"/>
      <c r="HS139" s="36"/>
      <c r="HT139" s="36"/>
    </row>
    <row r="140" spans="1:228" s="46" customFormat="1" ht="16.5" customHeight="1">
      <c r="A140" s="49"/>
      <c r="B140" s="63" t="s">
        <v>369</v>
      </c>
      <c r="C140" s="93"/>
      <c r="D140" s="92"/>
      <c r="E140" s="92"/>
      <c r="F140" s="92"/>
      <c r="G140" s="72"/>
      <c r="H140" s="72"/>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c r="FK140" s="36"/>
      <c r="FL140" s="36"/>
      <c r="FM140" s="36"/>
      <c r="FN140" s="36"/>
      <c r="FO140" s="36"/>
      <c r="FP140" s="36"/>
      <c r="FQ140" s="36"/>
      <c r="FR140" s="36"/>
      <c r="FS140" s="36"/>
      <c r="FT140" s="36"/>
      <c r="FU140" s="36"/>
      <c r="FV140" s="36"/>
      <c r="FW140" s="36"/>
      <c r="FX140" s="36"/>
      <c r="FY140" s="36"/>
      <c r="FZ140" s="36"/>
      <c r="GA140" s="36"/>
      <c r="GB140" s="36"/>
      <c r="GC140" s="36"/>
      <c r="GD140" s="36"/>
      <c r="GE140" s="36"/>
      <c r="GF140" s="36"/>
      <c r="GG140" s="36"/>
      <c r="GH140" s="36"/>
      <c r="GI140" s="36"/>
      <c r="GJ140" s="36"/>
      <c r="GK140" s="36"/>
      <c r="GL140" s="36"/>
      <c r="GM140" s="36"/>
      <c r="GN140" s="36"/>
      <c r="GO140" s="36"/>
      <c r="GP140" s="36"/>
      <c r="GQ140" s="36"/>
      <c r="GR140" s="36"/>
      <c r="GS140" s="36"/>
      <c r="GT140" s="36"/>
      <c r="GU140" s="36"/>
      <c r="GV140" s="36"/>
      <c r="GW140" s="36"/>
      <c r="GX140" s="36"/>
      <c r="GY140" s="36"/>
      <c r="GZ140" s="36"/>
      <c r="HA140" s="36"/>
      <c r="HB140" s="36"/>
      <c r="HC140" s="36"/>
      <c r="HD140" s="36"/>
      <c r="HE140" s="36"/>
      <c r="HF140" s="36"/>
      <c r="HG140" s="36"/>
      <c r="HH140" s="36"/>
      <c r="HI140" s="36"/>
      <c r="HJ140" s="36"/>
      <c r="HK140" s="36"/>
      <c r="HL140" s="36"/>
      <c r="HM140" s="36"/>
      <c r="HN140" s="36"/>
      <c r="HO140" s="36"/>
      <c r="HP140" s="36"/>
      <c r="HQ140" s="36"/>
      <c r="HR140" s="36"/>
      <c r="HS140" s="36"/>
      <c r="HT140" s="36"/>
    </row>
    <row r="141" spans="1:228" ht="30">
      <c r="A141" s="44"/>
      <c r="B141" s="63" t="s">
        <v>370</v>
      </c>
      <c r="C141" s="93"/>
      <c r="D141" s="92">
        <v>1477050</v>
      </c>
      <c r="E141" s="92">
        <v>1843690</v>
      </c>
      <c r="F141" s="92">
        <v>1102130</v>
      </c>
      <c r="G141" s="72">
        <v>533250</v>
      </c>
      <c r="H141" s="72">
        <v>338970</v>
      </c>
    </row>
    <row r="142" spans="1:228" ht="16.5" customHeight="1">
      <c r="A142" s="44"/>
      <c r="B142" s="63" t="s">
        <v>371</v>
      </c>
      <c r="C142" s="93"/>
      <c r="D142" s="92"/>
      <c r="E142" s="92"/>
      <c r="F142" s="92"/>
      <c r="G142" s="72"/>
      <c r="H142" s="72"/>
    </row>
    <row r="143" spans="1:228" s="46" customFormat="1" ht="16.5" customHeight="1">
      <c r="A143" s="49"/>
      <c r="B143" s="63" t="s">
        <v>372</v>
      </c>
      <c r="C143" s="93">
        <f>C144+C145</f>
        <v>0</v>
      </c>
      <c r="D143" s="93">
        <f t="shared" ref="D143:H143" si="54">D144+D145</f>
        <v>666030</v>
      </c>
      <c r="E143" s="93">
        <f t="shared" si="54"/>
        <v>794670</v>
      </c>
      <c r="F143" s="93">
        <f t="shared" si="54"/>
        <v>501430</v>
      </c>
      <c r="G143" s="93">
        <f t="shared" si="54"/>
        <v>329210</v>
      </c>
      <c r="H143" s="93">
        <f t="shared" si="54"/>
        <v>187650</v>
      </c>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c r="EK143" s="36"/>
      <c r="EL143" s="36"/>
      <c r="EM143" s="36"/>
      <c r="EN143" s="36"/>
      <c r="EO143" s="36"/>
      <c r="EP143" s="36"/>
      <c r="EQ143" s="36"/>
      <c r="ER143" s="36"/>
      <c r="ES143" s="36"/>
      <c r="ET143" s="36"/>
      <c r="EU143" s="36"/>
      <c r="EV143" s="36"/>
      <c r="EW143" s="36"/>
      <c r="EX143" s="36"/>
      <c r="EY143" s="36"/>
      <c r="EZ143" s="36"/>
      <c r="FA143" s="36"/>
      <c r="FB143" s="36"/>
      <c r="FC143" s="36"/>
      <c r="FD143" s="36"/>
      <c r="FE143" s="36"/>
      <c r="FF143" s="36"/>
      <c r="FG143" s="36"/>
      <c r="FH143" s="36"/>
      <c r="FI143" s="36"/>
      <c r="FJ143" s="36"/>
      <c r="FK143" s="36"/>
      <c r="FL143" s="36"/>
      <c r="FM143" s="36"/>
      <c r="FN143" s="36"/>
      <c r="FO143" s="36"/>
      <c r="FP143" s="36"/>
      <c r="FQ143" s="36"/>
      <c r="FR143" s="36"/>
      <c r="FS143" s="36"/>
      <c r="FT143" s="36"/>
      <c r="FU143" s="36"/>
      <c r="FV143" s="36"/>
      <c r="FW143" s="36"/>
      <c r="FX143" s="36"/>
      <c r="FY143" s="36"/>
      <c r="FZ143" s="36"/>
      <c r="GA143" s="36"/>
      <c r="GB143" s="36"/>
      <c r="GC143" s="36"/>
      <c r="GD143" s="36"/>
      <c r="GE143" s="36"/>
      <c r="GF143" s="36"/>
      <c r="GG143" s="36"/>
      <c r="GH143" s="36"/>
      <c r="GI143" s="36"/>
      <c r="GJ143" s="36"/>
      <c r="GK143" s="36"/>
      <c r="GL143" s="36"/>
      <c r="GM143" s="36"/>
      <c r="GN143" s="36"/>
      <c r="GO143" s="36"/>
      <c r="GP143" s="36"/>
      <c r="GQ143" s="36"/>
      <c r="GR143" s="36"/>
      <c r="GS143" s="36"/>
      <c r="GT143" s="36"/>
      <c r="GU143" s="36"/>
      <c r="GV143" s="36"/>
      <c r="GW143" s="36"/>
      <c r="GX143" s="36"/>
      <c r="GY143" s="36"/>
      <c r="GZ143" s="36"/>
      <c r="HA143" s="36"/>
      <c r="HB143" s="36"/>
      <c r="HC143" s="36"/>
      <c r="HD143" s="36"/>
      <c r="HE143" s="36"/>
      <c r="HF143" s="36"/>
      <c r="HG143" s="36"/>
      <c r="HH143" s="36"/>
      <c r="HI143" s="36"/>
      <c r="HJ143" s="36"/>
      <c r="HK143" s="36"/>
      <c r="HL143" s="36"/>
      <c r="HM143" s="36"/>
      <c r="HN143" s="36"/>
      <c r="HO143" s="36"/>
      <c r="HP143" s="36"/>
      <c r="HQ143" s="36"/>
      <c r="HR143" s="36"/>
      <c r="HS143" s="36"/>
      <c r="HT143" s="36"/>
    </row>
    <row r="144" spans="1:228" s="46" customFormat="1" ht="16.5" customHeight="1">
      <c r="A144" s="49"/>
      <c r="B144" s="63" t="s">
        <v>347</v>
      </c>
      <c r="C144" s="93"/>
      <c r="D144" s="92">
        <v>666030</v>
      </c>
      <c r="E144" s="92">
        <v>794670</v>
      </c>
      <c r="F144" s="92">
        <v>501430</v>
      </c>
      <c r="G144" s="72">
        <v>329210</v>
      </c>
      <c r="H144" s="72">
        <v>187650</v>
      </c>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c r="FM144" s="36"/>
      <c r="FN144" s="36"/>
      <c r="FO144" s="36"/>
      <c r="FP144" s="36"/>
      <c r="FQ144" s="36"/>
      <c r="FR144" s="36"/>
      <c r="FS144" s="36"/>
      <c r="FT144" s="36"/>
      <c r="FU144" s="36"/>
      <c r="FV144" s="36"/>
      <c r="FW144" s="36"/>
      <c r="FX144" s="36"/>
      <c r="FY144" s="36"/>
      <c r="FZ144" s="36"/>
      <c r="GA144" s="36"/>
      <c r="GB144" s="36"/>
      <c r="GC144" s="36"/>
      <c r="GD144" s="36"/>
      <c r="GE144" s="36"/>
      <c r="GF144" s="36"/>
      <c r="GG144" s="36"/>
      <c r="GH144" s="36"/>
      <c r="GI144" s="36"/>
      <c r="GJ144" s="36"/>
      <c r="GK144" s="36"/>
      <c r="GL144" s="36"/>
      <c r="GM144" s="36"/>
      <c r="GN144" s="36"/>
      <c r="GO144" s="36"/>
      <c r="GP144" s="36"/>
      <c r="GQ144" s="36"/>
      <c r="GR144" s="36"/>
      <c r="GS144" s="36"/>
      <c r="GT144" s="36"/>
      <c r="GU144" s="36"/>
      <c r="GV144" s="36"/>
      <c r="GW144" s="36"/>
      <c r="GX144" s="36"/>
      <c r="GY144" s="36"/>
      <c r="GZ144" s="36"/>
      <c r="HA144" s="36"/>
      <c r="HB144" s="36"/>
      <c r="HC144" s="36"/>
      <c r="HD144" s="36"/>
      <c r="HE144" s="36"/>
      <c r="HF144" s="36"/>
      <c r="HG144" s="36"/>
      <c r="HH144" s="36"/>
      <c r="HI144" s="36"/>
      <c r="HJ144" s="36"/>
      <c r="HK144" s="36"/>
      <c r="HL144" s="36"/>
      <c r="HM144" s="36"/>
      <c r="HN144" s="36"/>
      <c r="HO144" s="36"/>
      <c r="HP144" s="36"/>
      <c r="HQ144" s="36"/>
      <c r="HR144" s="36"/>
      <c r="HS144" s="36"/>
      <c r="HT144" s="36"/>
    </row>
    <row r="145" spans="1:228" s="46" customFormat="1" ht="60">
      <c r="A145" s="49"/>
      <c r="B145" s="63" t="s">
        <v>349</v>
      </c>
      <c r="C145" s="93"/>
      <c r="D145" s="92"/>
      <c r="E145" s="92"/>
      <c r="F145" s="92"/>
      <c r="G145" s="72"/>
      <c r="H145" s="72"/>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c r="GS145" s="36"/>
      <c r="GT145" s="36"/>
      <c r="GU145" s="36"/>
      <c r="GV145" s="36"/>
      <c r="GW145" s="36"/>
      <c r="GX145" s="36"/>
      <c r="GY145" s="36"/>
      <c r="GZ145" s="36"/>
      <c r="HA145" s="36"/>
      <c r="HB145" s="36"/>
      <c r="HC145" s="36"/>
      <c r="HD145" s="36"/>
      <c r="HE145" s="36"/>
      <c r="HF145" s="36"/>
      <c r="HG145" s="36"/>
      <c r="HH145" s="36"/>
      <c r="HI145" s="36"/>
      <c r="HJ145" s="36"/>
      <c r="HK145" s="36"/>
      <c r="HL145" s="36"/>
      <c r="HM145" s="36"/>
      <c r="HN145" s="36"/>
      <c r="HO145" s="36"/>
      <c r="HP145" s="36"/>
      <c r="HQ145" s="36"/>
      <c r="HR145" s="36"/>
      <c r="HS145" s="36"/>
      <c r="HT145" s="36"/>
    </row>
    <row r="146" spans="1:228" s="46" customFormat="1">
      <c r="A146" s="49"/>
      <c r="B146" s="63" t="s">
        <v>479</v>
      </c>
      <c r="C146" s="93"/>
      <c r="D146" s="92"/>
      <c r="E146" s="92"/>
      <c r="F146" s="92"/>
      <c r="G146" s="72"/>
      <c r="H146" s="72"/>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row>
    <row r="147" spans="1:228" s="46" customFormat="1" ht="16.5" customHeight="1">
      <c r="A147" s="49"/>
      <c r="B147" s="51" t="s">
        <v>340</v>
      </c>
      <c r="C147" s="93"/>
      <c r="D147" s="92"/>
      <c r="E147" s="92"/>
      <c r="F147" s="92"/>
      <c r="G147" s="72"/>
      <c r="H147" s="72"/>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row>
    <row r="148" spans="1:228" s="46" customFormat="1" ht="30">
      <c r="A148" s="49" t="s">
        <v>373</v>
      </c>
      <c r="B148" s="47" t="s">
        <v>374</v>
      </c>
      <c r="C148" s="93">
        <f t="shared" ref="C148:H148" si="55">C149+C152+C155+C158+C161+C162+C163+C166+C167+C170</f>
        <v>0</v>
      </c>
      <c r="D148" s="93">
        <f t="shared" si="55"/>
        <v>3915980</v>
      </c>
      <c r="E148" s="93">
        <f t="shared" si="55"/>
        <v>4953130</v>
      </c>
      <c r="F148" s="93">
        <f t="shared" si="55"/>
        <v>2880720</v>
      </c>
      <c r="G148" s="93">
        <f t="shared" si="55"/>
        <v>1689750</v>
      </c>
      <c r="H148" s="93">
        <f t="shared" si="55"/>
        <v>670820</v>
      </c>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row>
    <row r="149" spans="1:228" s="46" customFormat="1">
      <c r="A149" s="49"/>
      <c r="B149" s="50" t="s">
        <v>363</v>
      </c>
      <c r="C149" s="93">
        <f t="shared" ref="C149:H149" si="56">C150+C151</f>
        <v>0</v>
      </c>
      <c r="D149" s="93">
        <f t="shared" si="56"/>
        <v>1309980</v>
      </c>
      <c r="E149" s="93">
        <f t="shared" si="56"/>
        <v>1295120</v>
      </c>
      <c r="F149" s="93">
        <f t="shared" si="56"/>
        <v>696390</v>
      </c>
      <c r="G149" s="93">
        <f t="shared" si="56"/>
        <v>503530</v>
      </c>
      <c r="H149" s="93">
        <f t="shared" si="56"/>
        <v>212500</v>
      </c>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row>
    <row r="150" spans="1:228" s="46" customFormat="1">
      <c r="A150" s="49"/>
      <c r="B150" s="50" t="s">
        <v>347</v>
      </c>
      <c r="C150" s="93"/>
      <c r="D150" s="92">
        <v>1309860</v>
      </c>
      <c r="E150" s="92">
        <v>1295000</v>
      </c>
      <c r="F150" s="92">
        <v>696270</v>
      </c>
      <c r="G150" s="72">
        <v>503410</v>
      </c>
      <c r="H150" s="72">
        <v>212380</v>
      </c>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row>
    <row r="151" spans="1:228" s="46" customFormat="1" ht="60">
      <c r="A151" s="49"/>
      <c r="B151" s="50" t="s">
        <v>349</v>
      </c>
      <c r="C151" s="93"/>
      <c r="D151" s="92">
        <v>120</v>
      </c>
      <c r="E151" s="92">
        <v>120</v>
      </c>
      <c r="F151" s="92">
        <v>120</v>
      </c>
      <c r="G151" s="72">
        <v>120</v>
      </c>
      <c r="H151" s="72">
        <v>120</v>
      </c>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row>
    <row r="152" spans="1:228" s="46" customFormat="1" ht="30">
      <c r="A152" s="49"/>
      <c r="B152" s="65" t="s">
        <v>375</v>
      </c>
      <c r="C152" s="93">
        <f t="shared" ref="C152:H152" si="57">C153+C154</f>
        <v>0</v>
      </c>
      <c r="D152" s="93">
        <f t="shared" si="57"/>
        <v>1618000</v>
      </c>
      <c r="E152" s="93">
        <f t="shared" si="57"/>
        <v>2181010</v>
      </c>
      <c r="F152" s="93">
        <f t="shared" si="57"/>
        <v>1188420</v>
      </c>
      <c r="G152" s="93">
        <f t="shared" si="57"/>
        <v>531620</v>
      </c>
      <c r="H152" s="93">
        <f t="shared" si="57"/>
        <v>142670</v>
      </c>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36"/>
      <c r="FP152" s="36"/>
      <c r="FQ152" s="36"/>
      <c r="FR152" s="36"/>
      <c r="FS152" s="36"/>
      <c r="FT152" s="36"/>
      <c r="FU152" s="36"/>
      <c r="FV152" s="36"/>
      <c r="FW152" s="36"/>
      <c r="FX152" s="36"/>
      <c r="FY152" s="36"/>
      <c r="FZ152" s="36"/>
      <c r="GA152" s="36"/>
      <c r="GB152" s="36"/>
      <c r="GC152" s="36"/>
      <c r="GD152" s="36"/>
      <c r="GE152" s="36"/>
      <c r="GF152" s="36"/>
      <c r="GG152" s="36"/>
      <c r="GH152" s="36"/>
      <c r="GI152" s="36"/>
      <c r="GJ152" s="36"/>
      <c r="GK152" s="36"/>
      <c r="GL152" s="36"/>
      <c r="GM152" s="36"/>
      <c r="GN152" s="36"/>
      <c r="GO152" s="36"/>
      <c r="GP152" s="36"/>
      <c r="GQ152" s="36"/>
      <c r="GR152" s="36"/>
      <c r="GS152" s="36"/>
      <c r="GT152" s="36"/>
      <c r="GU152" s="36"/>
      <c r="GV152" s="36"/>
      <c r="GW152" s="36"/>
      <c r="GX152" s="36"/>
      <c r="GY152" s="36"/>
      <c r="GZ152" s="36"/>
      <c r="HA152" s="36"/>
      <c r="HB152" s="36"/>
      <c r="HC152" s="36"/>
      <c r="HD152" s="36"/>
      <c r="HE152" s="36"/>
      <c r="HF152" s="36"/>
      <c r="HG152" s="36"/>
      <c r="HH152" s="36"/>
      <c r="HI152" s="36"/>
      <c r="HJ152" s="36"/>
      <c r="HK152" s="36"/>
      <c r="HL152" s="36"/>
      <c r="HM152" s="36"/>
      <c r="HN152" s="36"/>
      <c r="HO152" s="36"/>
      <c r="HP152" s="36"/>
      <c r="HQ152" s="36"/>
      <c r="HR152" s="36"/>
      <c r="HS152" s="36"/>
      <c r="HT152" s="36"/>
    </row>
    <row r="153" spans="1:228" s="46" customFormat="1" ht="16.5" customHeight="1">
      <c r="A153" s="49"/>
      <c r="B153" s="65" t="s">
        <v>347</v>
      </c>
      <c r="C153" s="93"/>
      <c r="D153" s="92">
        <v>1618000</v>
      </c>
      <c r="E153" s="92">
        <v>2181000</v>
      </c>
      <c r="F153" s="92">
        <v>1188410</v>
      </c>
      <c r="G153" s="72">
        <v>531620</v>
      </c>
      <c r="H153" s="72">
        <v>142670</v>
      </c>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c r="FM153" s="36"/>
      <c r="FN153" s="36"/>
      <c r="FO153" s="36"/>
      <c r="FP153" s="36"/>
      <c r="FQ153" s="36"/>
      <c r="FR153" s="36"/>
      <c r="FS153" s="36"/>
      <c r="FT153" s="36"/>
      <c r="FU153" s="36"/>
      <c r="FV153" s="36"/>
      <c r="FW153" s="36"/>
      <c r="FX153" s="36"/>
      <c r="FY153" s="36"/>
      <c r="FZ153" s="36"/>
      <c r="GA153" s="36"/>
      <c r="GB153" s="36"/>
      <c r="GC153" s="36"/>
      <c r="GD153" s="36"/>
      <c r="GE153" s="36"/>
      <c r="GF153" s="36"/>
      <c r="GG153" s="36"/>
      <c r="GH153" s="36"/>
      <c r="GI153" s="36"/>
      <c r="GJ153" s="36"/>
      <c r="GK153" s="36"/>
      <c r="GL153" s="36"/>
      <c r="GM153" s="36"/>
      <c r="GN153" s="36"/>
      <c r="GO153" s="36"/>
      <c r="GP153" s="36"/>
      <c r="GQ153" s="36"/>
      <c r="GR153" s="36"/>
      <c r="GS153" s="36"/>
      <c r="GT153" s="36"/>
      <c r="GU153" s="36"/>
      <c r="GV153" s="36"/>
      <c r="GW153" s="36"/>
      <c r="GX153" s="36"/>
      <c r="GY153" s="36"/>
      <c r="GZ153" s="36"/>
      <c r="HA153" s="36"/>
      <c r="HB153" s="36"/>
      <c r="HC153" s="36"/>
      <c r="HD153" s="36"/>
      <c r="HE153" s="36"/>
      <c r="HF153" s="36"/>
      <c r="HG153" s="36"/>
      <c r="HH153" s="36"/>
      <c r="HI153" s="36"/>
      <c r="HJ153" s="36"/>
      <c r="HK153" s="36"/>
      <c r="HL153" s="36"/>
      <c r="HM153" s="36"/>
      <c r="HN153" s="36"/>
      <c r="HO153" s="36"/>
      <c r="HP153" s="36"/>
      <c r="HQ153" s="36"/>
      <c r="HR153" s="36"/>
      <c r="HS153" s="36"/>
      <c r="HT153" s="36"/>
    </row>
    <row r="154" spans="1:228" s="46" customFormat="1" ht="60">
      <c r="A154" s="49"/>
      <c r="B154" s="65" t="s">
        <v>349</v>
      </c>
      <c r="C154" s="93"/>
      <c r="D154" s="92"/>
      <c r="E154" s="92">
        <v>10</v>
      </c>
      <c r="F154" s="92">
        <v>10</v>
      </c>
      <c r="G154" s="72"/>
      <c r="H154" s="72"/>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6"/>
      <c r="EG154" s="36"/>
      <c r="EH154" s="36"/>
      <c r="EI154" s="36"/>
      <c r="EJ154" s="36"/>
      <c r="EK154" s="36"/>
      <c r="EL154" s="36"/>
      <c r="EM154" s="36"/>
      <c r="EN154" s="36"/>
      <c r="EO154" s="36"/>
      <c r="EP154" s="36"/>
      <c r="EQ154" s="36"/>
      <c r="ER154" s="36"/>
      <c r="ES154" s="36"/>
      <c r="ET154" s="36"/>
      <c r="EU154" s="36"/>
      <c r="EV154" s="36"/>
      <c r="EW154" s="36"/>
      <c r="EX154" s="36"/>
      <c r="EY154" s="36"/>
      <c r="EZ154" s="36"/>
      <c r="FA154" s="36"/>
      <c r="FB154" s="36"/>
      <c r="FC154" s="36"/>
      <c r="FD154" s="36"/>
      <c r="FE154" s="36"/>
      <c r="FF154" s="36"/>
      <c r="FG154" s="36"/>
      <c r="FH154" s="36"/>
      <c r="FI154" s="36"/>
      <c r="FJ154" s="36"/>
      <c r="FK154" s="36"/>
      <c r="FL154" s="36"/>
      <c r="FM154" s="36"/>
      <c r="FN154" s="36"/>
      <c r="FO154" s="36"/>
      <c r="FP154" s="36"/>
      <c r="FQ154" s="36"/>
      <c r="FR154" s="36"/>
      <c r="FS154" s="36"/>
      <c r="FT154" s="36"/>
      <c r="FU154" s="36"/>
      <c r="FV154" s="36"/>
      <c r="FW154" s="36"/>
      <c r="FX154" s="36"/>
      <c r="FY154" s="36"/>
      <c r="FZ154" s="36"/>
      <c r="GA154" s="36"/>
      <c r="GB154" s="36"/>
      <c r="GC154" s="36"/>
      <c r="GD154" s="36"/>
      <c r="GE154" s="36"/>
      <c r="GF154" s="36"/>
      <c r="GG154" s="36"/>
      <c r="GH154" s="36"/>
      <c r="GI154" s="36"/>
      <c r="GJ154" s="36"/>
      <c r="GK154" s="36"/>
      <c r="GL154" s="36"/>
      <c r="GM154" s="36"/>
      <c r="GN154" s="36"/>
      <c r="GO154" s="36"/>
      <c r="GP154" s="36"/>
      <c r="GQ154" s="36"/>
      <c r="GR154" s="36"/>
      <c r="GS154" s="36"/>
      <c r="GT154" s="36"/>
      <c r="GU154" s="36"/>
      <c r="GV154" s="36"/>
      <c r="GW154" s="36"/>
      <c r="GX154" s="36"/>
      <c r="GY154" s="36"/>
      <c r="GZ154" s="36"/>
      <c r="HA154" s="36"/>
      <c r="HB154" s="36"/>
      <c r="HC154" s="36"/>
      <c r="HD154" s="36"/>
      <c r="HE154" s="36"/>
      <c r="HF154" s="36"/>
      <c r="HG154" s="36"/>
      <c r="HH154" s="36"/>
      <c r="HI154" s="36"/>
      <c r="HJ154" s="36"/>
      <c r="HK154" s="36"/>
      <c r="HL154" s="36"/>
      <c r="HM154" s="36"/>
      <c r="HN154" s="36"/>
      <c r="HO154" s="36"/>
      <c r="HP154" s="36"/>
      <c r="HQ154" s="36"/>
      <c r="HR154" s="36"/>
      <c r="HS154" s="36"/>
      <c r="HT154" s="36"/>
    </row>
    <row r="155" spans="1:228" s="46" customFormat="1">
      <c r="A155" s="49"/>
      <c r="B155" s="50" t="s">
        <v>376</v>
      </c>
      <c r="C155" s="93">
        <f t="shared" ref="C155:H155" si="58">C156+C157</f>
        <v>0</v>
      </c>
      <c r="D155" s="93">
        <f t="shared" si="58"/>
        <v>988000</v>
      </c>
      <c r="E155" s="93">
        <f t="shared" si="58"/>
        <v>1477000</v>
      </c>
      <c r="F155" s="93">
        <f t="shared" si="58"/>
        <v>995910</v>
      </c>
      <c r="G155" s="93">
        <f t="shared" si="58"/>
        <v>654600</v>
      </c>
      <c r="H155" s="93">
        <f t="shared" si="58"/>
        <v>315650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6"/>
      <c r="EG155" s="36"/>
      <c r="EH155" s="36"/>
      <c r="EI155" s="36"/>
      <c r="EJ155" s="36"/>
      <c r="EK155" s="36"/>
      <c r="EL155" s="36"/>
      <c r="EM155" s="36"/>
      <c r="EN155" s="36"/>
      <c r="EO155" s="36"/>
      <c r="EP155" s="36"/>
      <c r="EQ155" s="36"/>
      <c r="ER155" s="36"/>
      <c r="ES155" s="36"/>
      <c r="ET155" s="36"/>
      <c r="EU155" s="36"/>
      <c r="EV155" s="36"/>
      <c r="EW155" s="36"/>
      <c r="EX155" s="36"/>
      <c r="EY155" s="36"/>
      <c r="EZ155" s="36"/>
      <c r="FA155" s="36"/>
      <c r="FB155" s="36"/>
      <c r="FC155" s="36"/>
      <c r="FD155" s="36"/>
      <c r="FE155" s="36"/>
      <c r="FF155" s="36"/>
      <c r="FG155" s="36"/>
      <c r="FH155" s="36"/>
      <c r="FI155" s="36"/>
      <c r="FJ155" s="36"/>
      <c r="FK155" s="36"/>
      <c r="FL155" s="36"/>
      <c r="FM155" s="36"/>
      <c r="FN155" s="36"/>
      <c r="FO155" s="36"/>
      <c r="FP155" s="36"/>
      <c r="FQ155" s="36"/>
      <c r="FR155" s="36"/>
      <c r="FS155" s="36"/>
      <c r="FT155" s="36"/>
      <c r="FU155" s="36"/>
      <c r="FV155" s="36"/>
      <c r="FW155" s="36"/>
      <c r="FX155" s="36"/>
      <c r="FY155" s="36"/>
      <c r="FZ155" s="36"/>
      <c r="GA155" s="36"/>
      <c r="GB155" s="36"/>
      <c r="GC155" s="36"/>
      <c r="GD155" s="36"/>
      <c r="GE155" s="36"/>
      <c r="GF155" s="36"/>
      <c r="GG155" s="36"/>
      <c r="GH155" s="36"/>
      <c r="GI155" s="36"/>
      <c r="GJ155" s="36"/>
      <c r="GK155" s="36"/>
      <c r="GL155" s="36"/>
      <c r="GM155" s="36"/>
      <c r="GN155" s="36"/>
      <c r="GO155" s="36"/>
      <c r="GP155" s="36"/>
      <c r="GQ155" s="36"/>
      <c r="GR155" s="36"/>
      <c r="GS155" s="36"/>
      <c r="GT155" s="36"/>
      <c r="GU155" s="36"/>
      <c r="GV155" s="36"/>
      <c r="GW155" s="36"/>
      <c r="GX155" s="36"/>
      <c r="GY155" s="36"/>
      <c r="GZ155" s="36"/>
      <c r="HA155" s="36"/>
      <c r="HB155" s="36"/>
      <c r="HC155" s="36"/>
      <c r="HD155" s="36"/>
      <c r="HE155" s="36"/>
      <c r="HF155" s="36"/>
      <c r="HG155" s="36"/>
      <c r="HH155" s="36"/>
      <c r="HI155" s="36"/>
      <c r="HJ155" s="36"/>
      <c r="HK155" s="36"/>
      <c r="HL155" s="36"/>
      <c r="HM155" s="36"/>
      <c r="HN155" s="36"/>
      <c r="HO155" s="36"/>
      <c r="HP155" s="36"/>
      <c r="HQ155" s="36"/>
      <c r="HR155" s="36"/>
      <c r="HS155" s="36"/>
      <c r="HT155" s="36"/>
    </row>
    <row r="156" spans="1:228" s="46" customFormat="1" ht="16.5" customHeight="1">
      <c r="A156" s="49"/>
      <c r="B156" s="50" t="s">
        <v>347</v>
      </c>
      <c r="C156" s="93"/>
      <c r="D156" s="92">
        <v>988000</v>
      </c>
      <c r="E156" s="92">
        <v>1477000</v>
      </c>
      <c r="F156" s="92">
        <v>995910</v>
      </c>
      <c r="G156" s="72">
        <v>654600</v>
      </c>
      <c r="H156" s="72">
        <v>315650</v>
      </c>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c r="EK156" s="36"/>
      <c r="EL156" s="36"/>
      <c r="EM156" s="36"/>
      <c r="EN156" s="36"/>
      <c r="EO156" s="36"/>
      <c r="EP156" s="36"/>
      <c r="EQ156" s="36"/>
      <c r="ER156" s="36"/>
      <c r="ES156" s="36"/>
      <c r="ET156" s="36"/>
      <c r="EU156" s="36"/>
      <c r="EV156" s="36"/>
      <c r="EW156" s="36"/>
      <c r="EX156" s="36"/>
      <c r="EY156" s="36"/>
      <c r="EZ156" s="36"/>
      <c r="FA156" s="36"/>
      <c r="FB156" s="36"/>
      <c r="FC156" s="36"/>
      <c r="FD156" s="36"/>
      <c r="FE156" s="36"/>
      <c r="FF156" s="36"/>
      <c r="FG156" s="36"/>
      <c r="FH156" s="36"/>
      <c r="FI156" s="36"/>
      <c r="FJ156" s="36"/>
      <c r="FK156" s="36"/>
      <c r="FL156" s="36"/>
      <c r="FM156" s="36"/>
      <c r="FN156" s="36"/>
      <c r="FO156" s="36"/>
      <c r="FP156" s="36"/>
      <c r="FQ156" s="36"/>
      <c r="FR156" s="36"/>
      <c r="FS156" s="36"/>
      <c r="FT156" s="36"/>
      <c r="FU156" s="36"/>
      <c r="FV156" s="36"/>
      <c r="FW156" s="36"/>
      <c r="FX156" s="36"/>
      <c r="FY156" s="36"/>
      <c r="FZ156" s="36"/>
      <c r="GA156" s="36"/>
      <c r="GB156" s="36"/>
      <c r="GC156" s="36"/>
      <c r="GD156" s="36"/>
      <c r="GE156" s="36"/>
      <c r="GF156" s="36"/>
      <c r="GG156" s="36"/>
      <c r="GH156" s="36"/>
      <c r="GI156" s="36"/>
      <c r="GJ156" s="36"/>
      <c r="GK156" s="36"/>
      <c r="GL156" s="36"/>
      <c r="GM156" s="36"/>
      <c r="GN156" s="36"/>
      <c r="GO156" s="36"/>
      <c r="GP156" s="36"/>
      <c r="GQ156" s="36"/>
      <c r="GR156" s="36"/>
      <c r="GS156" s="36"/>
      <c r="GT156" s="36"/>
      <c r="GU156" s="36"/>
      <c r="GV156" s="36"/>
      <c r="GW156" s="36"/>
      <c r="GX156" s="36"/>
      <c r="GY156" s="36"/>
      <c r="GZ156" s="36"/>
      <c r="HA156" s="36"/>
      <c r="HB156" s="36"/>
      <c r="HC156" s="36"/>
      <c r="HD156" s="36"/>
      <c r="HE156" s="36"/>
      <c r="HF156" s="36"/>
      <c r="HG156" s="36"/>
      <c r="HH156" s="36"/>
      <c r="HI156" s="36"/>
      <c r="HJ156" s="36"/>
      <c r="HK156" s="36"/>
      <c r="HL156" s="36"/>
      <c r="HM156" s="36"/>
      <c r="HN156" s="36"/>
      <c r="HO156" s="36"/>
      <c r="HP156" s="36"/>
      <c r="HQ156" s="36"/>
      <c r="HR156" s="36"/>
      <c r="HS156" s="36"/>
      <c r="HT156" s="36"/>
    </row>
    <row r="157" spans="1:228" s="46" customFormat="1" ht="60">
      <c r="A157" s="44"/>
      <c r="B157" s="50" t="s">
        <v>349</v>
      </c>
      <c r="C157" s="93"/>
      <c r="D157" s="92"/>
      <c r="E157" s="92"/>
      <c r="F157" s="92"/>
      <c r="G157" s="72"/>
      <c r="H157" s="72"/>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6"/>
      <c r="EG157" s="36"/>
      <c r="EH157" s="36"/>
      <c r="EI157" s="36"/>
      <c r="EJ157" s="36"/>
      <c r="EK157" s="36"/>
      <c r="EL157" s="36"/>
      <c r="EM157" s="36"/>
      <c r="EN157" s="36"/>
      <c r="EO157" s="36"/>
      <c r="EP157" s="36"/>
      <c r="EQ157" s="36"/>
      <c r="ER157" s="36"/>
      <c r="ES157" s="36"/>
      <c r="ET157" s="36"/>
      <c r="EU157" s="36"/>
      <c r="EV157" s="36"/>
      <c r="EW157" s="36"/>
      <c r="EX157" s="36"/>
      <c r="EY157" s="36"/>
      <c r="EZ157" s="36"/>
      <c r="FA157" s="36"/>
      <c r="FB157" s="36"/>
      <c r="FC157" s="36"/>
      <c r="FD157" s="36"/>
      <c r="FE157" s="36"/>
      <c r="FF157" s="36"/>
      <c r="FG157" s="36"/>
      <c r="FH157" s="36"/>
      <c r="FI157" s="36"/>
      <c r="FJ157" s="36"/>
      <c r="FK157" s="36"/>
      <c r="FL157" s="36"/>
      <c r="FM157" s="36"/>
      <c r="FN157" s="36"/>
      <c r="FO157" s="36"/>
      <c r="FP157" s="36"/>
      <c r="FQ157" s="36"/>
      <c r="FR157" s="36"/>
      <c r="FS157" s="36"/>
      <c r="FT157" s="36"/>
      <c r="FU157" s="36"/>
      <c r="FV157" s="36"/>
      <c r="FW157" s="36"/>
      <c r="FX157" s="36"/>
      <c r="FY157" s="36"/>
      <c r="FZ157" s="36"/>
      <c r="GA157" s="36"/>
      <c r="GB157" s="36"/>
      <c r="GC157" s="36"/>
      <c r="GD157" s="36"/>
      <c r="GE157" s="36"/>
      <c r="GF157" s="36"/>
      <c r="GG157" s="36"/>
      <c r="GH157" s="36"/>
      <c r="GI157" s="36"/>
      <c r="GJ157" s="36"/>
      <c r="GK157" s="36"/>
      <c r="GL157" s="36"/>
      <c r="GM157" s="36"/>
      <c r="GN157" s="36"/>
      <c r="GO157" s="36"/>
      <c r="GP157" s="36"/>
      <c r="GQ157" s="36"/>
      <c r="GR157" s="36"/>
      <c r="GS157" s="36"/>
      <c r="GT157" s="36"/>
      <c r="GU157" s="36"/>
      <c r="GV157" s="36"/>
      <c r="GW157" s="36"/>
      <c r="GX157" s="36"/>
      <c r="GY157" s="36"/>
      <c r="GZ157" s="36"/>
      <c r="HA157" s="36"/>
      <c r="HB157" s="36"/>
      <c r="HC157" s="36"/>
      <c r="HD157" s="36"/>
      <c r="HE157" s="36"/>
      <c r="HF157" s="36"/>
      <c r="HG157" s="36"/>
      <c r="HH157" s="36"/>
      <c r="HI157" s="36"/>
      <c r="HJ157" s="36"/>
      <c r="HK157" s="36"/>
      <c r="HL157" s="36"/>
      <c r="HM157" s="36"/>
      <c r="HN157" s="36"/>
      <c r="HO157" s="36"/>
      <c r="HP157" s="36"/>
      <c r="HQ157" s="36"/>
      <c r="HR157" s="36"/>
      <c r="HS157" s="36"/>
      <c r="HT157" s="36"/>
    </row>
    <row r="158" spans="1:228" s="46" customFormat="1" ht="30">
      <c r="A158" s="49"/>
      <c r="B158" s="50" t="s">
        <v>377</v>
      </c>
      <c r="C158" s="93">
        <f>C159+C160</f>
        <v>0</v>
      </c>
      <c r="D158" s="93">
        <f>D159+D160</f>
        <v>0</v>
      </c>
      <c r="E158" s="93">
        <f t="shared" ref="E158:H158" si="59">E159+E160</f>
        <v>0</v>
      </c>
      <c r="F158" s="93">
        <f t="shared" si="59"/>
        <v>0</v>
      </c>
      <c r="G158" s="93">
        <f t="shared" si="59"/>
        <v>0</v>
      </c>
      <c r="H158" s="93">
        <f t="shared" si="59"/>
        <v>0</v>
      </c>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6"/>
      <c r="EG158" s="36"/>
      <c r="EH158" s="36"/>
      <c r="EI158" s="36"/>
      <c r="EJ158" s="36"/>
      <c r="EK158" s="36"/>
      <c r="EL158" s="36"/>
      <c r="EM158" s="36"/>
      <c r="EN158" s="36"/>
      <c r="EO158" s="36"/>
      <c r="EP158" s="36"/>
      <c r="EQ158" s="36"/>
      <c r="ER158" s="36"/>
      <c r="ES158" s="36"/>
      <c r="ET158" s="36"/>
      <c r="EU158" s="36"/>
      <c r="EV158" s="36"/>
      <c r="EW158" s="36"/>
      <c r="EX158" s="36"/>
      <c r="EY158" s="36"/>
      <c r="EZ158" s="36"/>
      <c r="FA158" s="36"/>
      <c r="FB158" s="36"/>
      <c r="FC158" s="36"/>
      <c r="FD158" s="36"/>
      <c r="FE158" s="36"/>
      <c r="FF158" s="36"/>
      <c r="FG158" s="36"/>
      <c r="FH158" s="36"/>
      <c r="FI158" s="36"/>
      <c r="FJ158" s="36"/>
      <c r="FK158" s="36"/>
      <c r="FL158" s="36"/>
      <c r="FM158" s="36"/>
      <c r="FN158" s="36"/>
      <c r="FO158" s="36"/>
      <c r="FP158" s="36"/>
      <c r="FQ158" s="36"/>
      <c r="FR158" s="36"/>
      <c r="FS158" s="36"/>
      <c r="FT158" s="36"/>
      <c r="FU158" s="36"/>
      <c r="FV158" s="36"/>
      <c r="FW158" s="36"/>
      <c r="FX158" s="36"/>
      <c r="FY158" s="36"/>
      <c r="FZ158" s="36"/>
      <c r="GA158" s="36"/>
      <c r="GB158" s="36"/>
      <c r="GC158" s="36"/>
      <c r="GD158" s="36"/>
      <c r="GE158" s="36"/>
      <c r="GF158" s="36"/>
      <c r="GG158" s="36"/>
      <c r="GH158" s="36"/>
      <c r="GI158" s="36"/>
      <c r="GJ158" s="36"/>
      <c r="GK158" s="36"/>
      <c r="GL158" s="36"/>
      <c r="GM158" s="36"/>
      <c r="GN158" s="36"/>
      <c r="GO158" s="36"/>
      <c r="GP158" s="36"/>
      <c r="GQ158" s="36"/>
      <c r="GR158" s="36"/>
      <c r="GS158" s="36"/>
      <c r="GT158" s="36"/>
      <c r="GU158" s="36"/>
      <c r="GV158" s="36"/>
      <c r="GW158" s="36"/>
      <c r="GX158" s="36"/>
      <c r="GY158" s="36"/>
      <c r="GZ158" s="36"/>
      <c r="HA158" s="36"/>
      <c r="HB158" s="36"/>
      <c r="HC158" s="36"/>
      <c r="HD158" s="36"/>
      <c r="HE158" s="36"/>
      <c r="HF158" s="36"/>
      <c r="HG158" s="36"/>
      <c r="HH158" s="36"/>
      <c r="HI158" s="36"/>
      <c r="HJ158" s="36"/>
      <c r="HK158" s="36"/>
      <c r="HL158" s="36"/>
      <c r="HM158" s="36"/>
      <c r="HN158" s="36"/>
      <c r="HO158" s="36"/>
      <c r="HP158" s="36"/>
      <c r="HQ158" s="36"/>
      <c r="HR158" s="36"/>
      <c r="HS158" s="36"/>
      <c r="HT158" s="36"/>
    </row>
    <row r="159" spans="1:228" s="46" customFormat="1">
      <c r="A159" s="49"/>
      <c r="B159" s="50" t="s">
        <v>347</v>
      </c>
      <c r="C159" s="93"/>
      <c r="D159" s="92"/>
      <c r="E159" s="92"/>
      <c r="F159" s="92"/>
      <c r="G159" s="72"/>
      <c r="H159" s="72"/>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6"/>
      <c r="EG159" s="36"/>
      <c r="EH159" s="36"/>
      <c r="EI159" s="36"/>
      <c r="EJ159" s="36"/>
      <c r="EK159" s="36"/>
      <c r="EL159" s="36"/>
      <c r="EM159" s="36"/>
      <c r="EN159" s="36"/>
      <c r="EO159" s="36"/>
      <c r="EP159" s="36"/>
      <c r="EQ159" s="36"/>
      <c r="ER159" s="36"/>
      <c r="ES159" s="36"/>
      <c r="ET159" s="36"/>
      <c r="EU159" s="36"/>
      <c r="EV159" s="36"/>
      <c r="EW159" s="36"/>
      <c r="EX159" s="36"/>
      <c r="EY159" s="36"/>
      <c r="EZ159" s="36"/>
      <c r="FA159" s="36"/>
      <c r="FB159" s="36"/>
      <c r="FC159" s="36"/>
      <c r="FD159" s="36"/>
      <c r="FE159" s="36"/>
      <c r="FF159" s="36"/>
      <c r="FG159" s="36"/>
      <c r="FH159" s="36"/>
      <c r="FI159" s="36"/>
      <c r="FJ159" s="36"/>
      <c r="FK159" s="36"/>
      <c r="FL159" s="36"/>
      <c r="FM159" s="36"/>
      <c r="FN159" s="36"/>
      <c r="FO159" s="36"/>
      <c r="FP159" s="36"/>
      <c r="FQ159" s="36"/>
      <c r="FR159" s="36"/>
      <c r="FS159" s="36"/>
      <c r="FT159" s="36"/>
      <c r="FU159" s="36"/>
      <c r="FV159" s="36"/>
      <c r="FW159" s="36"/>
      <c r="FX159" s="36"/>
      <c r="FY159" s="36"/>
      <c r="FZ159" s="36"/>
      <c r="GA159" s="36"/>
      <c r="GB159" s="36"/>
      <c r="GC159" s="36"/>
      <c r="GD159" s="36"/>
      <c r="GE159" s="36"/>
      <c r="GF159" s="36"/>
      <c r="GG159" s="36"/>
      <c r="GH159" s="36"/>
      <c r="GI159" s="36"/>
      <c r="GJ159" s="36"/>
      <c r="GK159" s="36"/>
      <c r="GL159" s="36"/>
      <c r="GM159" s="36"/>
      <c r="GN159" s="36"/>
      <c r="GO159" s="36"/>
      <c r="GP159" s="36"/>
      <c r="GQ159" s="36"/>
      <c r="GR159" s="36"/>
      <c r="GS159" s="36"/>
      <c r="GT159" s="36"/>
      <c r="GU159" s="36"/>
      <c r="GV159" s="36"/>
      <c r="GW159" s="36"/>
      <c r="GX159" s="36"/>
      <c r="GY159" s="36"/>
      <c r="GZ159" s="36"/>
      <c r="HA159" s="36"/>
      <c r="HB159" s="36"/>
      <c r="HC159" s="36"/>
      <c r="HD159" s="36"/>
      <c r="HE159" s="36"/>
      <c r="HF159" s="36"/>
      <c r="HG159" s="36"/>
      <c r="HH159" s="36"/>
      <c r="HI159" s="36"/>
      <c r="HJ159" s="36"/>
      <c r="HK159" s="36"/>
      <c r="HL159" s="36"/>
      <c r="HM159" s="36"/>
      <c r="HN159" s="36"/>
      <c r="HO159" s="36"/>
      <c r="HP159" s="36"/>
      <c r="HQ159" s="36"/>
      <c r="HR159" s="36"/>
      <c r="HS159" s="36"/>
      <c r="HT159" s="36"/>
    </row>
    <row r="160" spans="1:228" s="46" customFormat="1" ht="60">
      <c r="A160" s="49"/>
      <c r="B160" s="50" t="s">
        <v>349</v>
      </c>
      <c r="C160" s="93"/>
      <c r="D160" s="92"/>
      <c r="E160" s="92"/>
      <c r="F160" s="92"/>
      <c r="G160" s="72"/>
      <c r="H160" s="72"/>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c r="ED160" s="36"/>
      <c r="EE160" s="36"/>
      <c r="EF160" s="36"/>
      <c r="EG160" s="36"/>
      <c r="EH160" s="36"/>
      <c r="EI160" s="36"/>
      <c r="EJ160" s="36"/>
      <c r="EK160" s="36"/>
      <c r="EL160" s="36"/>
      <c r="EM160" s="36"/>
      <c r="EN160" s="36"/>
      <c r="EO160" s="36"/>
      <c r="EP160" s="36"/>
      <c r="EQ160" s="36"/>
      <c r="ER160" s="36"/>
      <c r="ES160" s="36"/>
      <c r="ET160" s="36"/>
      <c r="EU160" s="36"/>
      <c r="EV160" s="36"/>
      <c r="EW160" s="36"/>
      <c r="EX160" s="36"/>
      <c r="EY160" s="36"/>
      <c r="EZ160" s="36"/>
      <c r="FA160" s="36"/>
      <c r="FB160" s="36"/>
      <c r="FC160" s="36"/>
      <c r="FD160" s="36"/>
      <c r="FE160" s="36"/>
      <c r="FF160" s="36"/>
      <c r="FG160" s="36"/>
      <c r="FH160" s="36"/>
      <c r="FI160" s="36"/>
      <c r="FJ160" s="36"/>
      <c r="FK160" s="36"/>
      <c r="FL160" s="36"/>
      <c r="FM160" s="36"/>
      <c r="FN160" s="36"/>
      <c r="FO160" s="36"/>
      <c r="FP160" s="36"/>
      <c r="FQ160" s="36"/>
      <c r="FR160" s="36"/>
      <c r="FS160" s="36"/>
      <c r="FT160" s="36"/>
      <c r="FU160" s="36"/>
      <c r="FV160" s="36"/>
      <c r="FW160" s="36"/>
      <c r="FX160" s="36"/>
      <c r="FY160" s="36"/>
      <c r="FZ160" s="36"/>
      <c r="GA160" s="36"/>
      <c r="GB160" s="36"/>
      <c r="GC160" s="36"/>
      <c r="GD160" s="36"/>
      <c r="GE160" s="36"/>
      <c r="GF160" s="36"/>
      <c r="GG160" s="36"/>
      <c r="GH160" s="36"/>
      <c r="GI160" s="36"/>
      <c r="GJ160" s="36"/>
      <c r="GK160" s="36"/>
      <c r="GL160" s="36"/>
      <c r="GM160" s="36"/>
      <c r="GN160" s="36"/>
      <c r="GO160" s="36"/>
      <c r="GP160" s="36"/>
      <c r="GQ160" s="36"/>
      <c r="GR160" s="36"/>
      <c r="GS160" s="36"/>
      <c r="GT160" s="36"/>
      <c r="GU160" s="36"/>
      <c r="GV160" s="36"/>
      <c r="GW160" s="36"/>
      <c r="GX160" s="36"/>
      <c r="GY160" s="36"/>
      <c r="GZ160" s="36"/>
      <c r="HA160" s="36"/>
      <c r="HB160" s="36"/>
      <c r="HC160" s="36"/>
      <c r="HD160" s="36"/>
      <c r="HE160" s="36"/>
      <c r="HF160" s="36"/>
      <c r="HG160" s="36"/>
      <c r="HH160" s="36"/>
      <c r="HI160" s="36"/>
      <c r="HJ160" s="36"/>
      <c r="HK160" s="36"/>
      <c r="HL160" s="36"/>
      <c r="HM160" s="36"/>
      <c r="HN160" s="36"/>
      <c r="HO160" s="36"/>
      <c r="HP160" s="36"/>
      <c r="HQ160" s="36"/>
      <c r="HR160" s="36"/>
      <c r="HS160" s="36"/>
      <c r="HT160" s="36"/>
    </row>
    <row r="161" spans="1:234" s="46" customFormat="1" ht="16.5" customHeight="1">
      <c r="A161" s="49"/>
      <c r="B161" s="50" t="s">
        <v>378</v>
      </c>
      <c r="C161" s="93"/>
      <c r="D161" s="92"/>
      <c r="E161" s="92"/>
      <c r="F161" s="92"/>
      <c r="G161" s="72"/>
      <c r="H161" s="72"/>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c r="DW161" s="36"/>
      <c r="DX161" s="36"/>
      <c r="DY161" s="36"/>
      <c r="DZ161" s="36"/>
      <c r="EA161" s="36"/>
      <c r="EB161" s="36"/>
      <c r="EC161" s="36"/>
      <c r="ED161" s="36"/>
      <c r="EE161" s="36"/>
      <c r="EF161" s="36"/>
      <c r="EG161" s="36"/>
      <c r="EH161" s="36"/>
      <c r="EI161" s="36"/>
      <c r="EJ161" s="36"/>
      <c r="EK161" s="36"/>
      <c r="EL161" s="36"/>
      <c r="EM161" s="36"/>
      <c r="EN161" s="36"/>
      <c r="EO161" s="36"/>
      <c r="EP161" s="36"/>
      <c r="EQ161" s="36"/>
      <c r="ER161" s="36"/>
      <c r="ES161" s="36"/>
      <c r="ET161" s="36"/>
      <c r="EU161" s="36"/>
      <c r="EV161" s="36"/>
      <c r="EW161" s="36"/>
      <c r="EX161" s="36"/>
      <c r="EY161" s="36"/>
      <c r="EZ161" s="36"/>
      <c r="FA161" s="36"/>
      <c r="FB161" s="36"/>
      <c r="FC161" s="36"/>
      <c r="FD161" s="36"/>
      <c r="FE161" s="36"/>
      <c r="FF161" s="36"/>
      <c r="FG161" s="36"/>
      <c r="FH161" s="36"/>
      <c r="FI161" s="36"/>
      <c r="FJ161" s="36"/>
      <c r="FK161" s="36"/>
      <c r="FL161" s="36"/>
      <c r="FM161" s="36"/>
      <c r="FN161" s="36"/>
      <c r="FO161" s="36"/>
      <c r="FP161" s="36"/>
      <c r="FQ161" s="36"/>
      <c r="FR161" s="36"/>
      <c r="FS161" s="36"/>
      <c r="FT161" s="36"/>
      <c r="FU161" s="36"/>
      <c r="FV161" s="36"/>
      <c r="FW161" s="36"/>
      <c r="FX161" s="36"/>
      <c r="FY161" s="36"/>
      <c r="FZ161" s="36"/>
      <c r="GA161" s="36"/>
      <c r="GB161" s="36"/>
      <c r="GC161" s="36"/>
      <c r="GD161" s="36"/>
      <c r="GE161" s="36"/>
      <c r="GF161" s="36"/>
      <c r="GG161" s="36"/>
      <c r="GH161" s="36"/>
      <c r="GI161" s="36"/>
      <c r="GJ161" s="36"/>
      <c r="GK161" s="36"/>
      <c r="GL161" s="36"/>
      <c r="GM161" s="36"/>
      <c r="GN161" s="36"/>
      <c r="GO161" s="36"/>
      <c r="GP161" s="36"/>
      <c r="GQ161" s="36"/>
      <c r="GR161" s="36"/>
      <c r="GS161" s="36"/>
      <c r="GT161" s="36"/>
      <c r="GU161" s="36"/>
      <c r="GV161" s="36"/>
      <c r="GW161" s="36"/>
      <c r="GX161" s="36"/>
      <c r="GY161" s="36"/>
      <c r="GZ161" s="36"/>
      <c r="HA161" s="36"/>
      <c r="HB161" s="36"/>
      <c r="HC161" s="36"/>
      <c r="HD161" s="36"/>
      <c r="HE161" s="36"/>
      <c r="HF161" s="36"/>
      <c r="HG161" s="36"/>
      <c r="HH161" s="36"/>
      <c r="HI161" s="36"/>
      <c r="HJ161" s="36"/>
      <c r="HK161" s="36"/>
      <c r="HL161" s="36"/>
      <c r="HM161" s="36"/>
      <c r="HN161" s="36"/>
      <c r="HO161" s="36"/>
      <c r="HP161" s="36"/>
      <c r="HQ161" s="36"/>
      <c r="HR161" s="36"/>
      <c r="HS161" s="36"/>
      <c r="HT161" s="36"/>
    </row>
    <row r="162" spans="1:234" ht="16.5" customHeight="1">
      <c r="A162" s="49"/>
      <c r="B162" s="50" t="s">
        <v>360</v>
      </c>
      <c r="C162" s="93"/>
      <c r="D162" s="92"/>
      <c r="E162" s="92"/>
      <c r="F162" s="92"/>
      <c r="G162" s="72"/>
      <c r="H162" s="72"/>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c r="DA162" s="46"/>
      <c r="DB162" s="46"/>
      <c r="DC162" s="46"/>
      <c r="DD162" s="46"/>
      <c r="DE162" s="46"/>
      <c r="DF162" s="46"/>
      <c r="DG162" s="46"/>
      <c r="DH162" s="46"/>
      <c r="DI162" s="46"/>
      <c r="DJ162" s="46"/>
      <c r="DK162" s="46"/>
      <c r="DL162" s="46"/>
      <c r="DM162" s="46"/>
      <c r="DN162" s="46"/>
      <c r="DO162" s="46"/>
      <c r="DP162" s="46"/>
      <c r="DQ162" s="46"/>
      <c r="DR162" s="46"/>
      <c r="DS162" s="46"/>
      <c r="DT162" s="46"/>
      <c r="DU162" s="46"/>
      <c r="DV162" s="46"/>
      <c r="DW162" s="46"/>
      <c r="DX162" s="46"/>
      <c r="DY162" s="46"/>
      <c r="DZ162" s="46"/>
      <c r="EA162" s="46"/>
      <c r="EB162" s="46"/>
      <c r="EC162" s="46"/>
      <c r="ED162" s="46"/>
      <c r="EE162" s="46"/>
      <c r="EF162" s="46"/>
      <c r="EG162" s="46"/>
      <c r="EH162" s="46"/>
      <c r="EI162" s="46"/>
      <c r="EJ162" s="46"/>
      <c r="EK162" s="46"/>
      <c r="EL162" s="46"/>
      <c r="EM162" s="46"/>
      <c r="EN162" s="46"/>
      <c r="EO162" s="46"/>
      <c r="EP162" s="46"/>
      <c r="EQ162" s="46"/>
      <c r="ER162" s="46"/>
      <c r="ES162" s="46"/>
      <c r="ET162" s="46"/>
      <c r="EU162" s="46"/>
      <c r="EV162" s="46"/>
      <c r="EW162" s="46"/>
      <c r="EX162" s="46"/>
      <c r="EY162" s="46"/>
      <c r="EZ162" s="46"/>
      <c r="FA162" s="46"/>
      <c r="FB162" s="46"/>
      <c r="FC162" s="46"/>
      <c r="FD162" s="46"/>
      <c r="FE162" s="46"/>
      <c r="FF162" s="46"/>
      <c r="FG162" s="46"/>
      <c r="FH162" s="46"/>
      <c r="FI162" s="46"/>
      <c r="FJ162" s="46"/>
      <c r="FK162" s="46"/>
      <c r="FL162" s="46"/>
      <c r="FM162" s="46"/>
      <c r="FN162" s="46"/>
      <c r="FO162" s="46"/>
      <c r="FP162" s="46"/>
      <c r="FQ162" s="46"/>
      <c r="FR162" s="46"/>
      <c r="FS162" s="46"/>
      <c r="FT162" s="46"/>
      <c r="FU162" s="46"/>
      <c r="FV162" s="46"/>
      <c r="FW162" s="46"/>
      <c r="FX162" s="46"/>
      <c r="FY162" s="46"/>
      <c r="FZ162" s="46"/>
      <c r="GA162" s="46"/>
      <c r="GB162" s="46"/>
      <c r="GC162" s="46"/>
      <c r="GD162" s="46"/>
      <c r="GE162" s="46"/>
      <c r="GF162" s="46"/>
      <c r="GG162" s="46"/>
      <c r="GH162" s="46"/>
      <c r="GI162" s="46"/>
      <c r="GJ162" s="46"/>
      <c r="GK162" s="46"/>
      <c r="GL162" s="46"/>
      <c r="GM162" s="46"/>
      <c r="GN162" s="46"/>
      <c r="GO162" s="46"/>
      <c r="GP162" s="46"/>
      <c r="GQ162" s="46"/>
      <c r="GR162" s="46"/>
      <c r="GS162" s="46"/>
      <c r="GT162" s="46"/>
      <c r="GU162" s="46"/>
      <c r="GV162" s="46"/>
      <c r="GW162" s="46"/>
      <c r="GX162" s="46"/>
      <c r="GY162" s="46"/>
      <c r="GZ162" s="46"/>
      <c r="HA162" s="46"/>
      <c r="HB162" s="46"/>
      <c r="HC162" s="46"/>
      <c r="HD162" s="46"/>
      <c r="HE162" s="46"/>
      <c r="HF162" s="46"/>
      <c r="HG162" s="46"/>
      <c r="HH162" s="46"/>
      <c r="HI162" s="46"/>
      <c r="HJ162" s="46"/>
      <c r="HK162" s="46"/>
      <c r="HL162" s="46"/>
      <c r="HM162" s="46"/>
      <c r="HN162" s="46"/>
      <c r="HO162" s="46"/>
      <c r="HP162" s="46"/>
      <c r="HQ162" s="46"/>
      <c r="HR162" s="46"/>
      <c r="HS162" s="46"/>
      <c r="HU162" s="46"/>
      <c r="HV162" s="46"/>
      <c r="HW162" s="46"/>
      <c r="HX162" s="46"/>
      <c r="HY162" s="46"/>
      <c r="HZ162" s="46"/>
    </row>
    <row r="163" spans="1:234">
      <c r="A163" s="44"/>
      <c r="B163" s="50" t="s">
        <v>379</v>
      </c>
      <c r="C163" s="93">
        <f t="shared" ref="C163:H163" si="60">C164+C165</f>
        <v>0</v>
      </c>
      <c r="D163" s="93">
        <f t="shared" si="60"/>
        <v>0</v>
      </c>
      <c r="E163" s="93">
        <f t="shared" si="60"/>
        <v>0</v>
      </c>
      <c r="F163" s="93">
        <f t="shared" si="60"/>
        <v>0</v>
      </c>
      <c r="G163" s="93">
        <f t="shared" si="60"/>
        <v>0</v>
      </c>
      <c r="H163" s="93">
        <f t="shared" si="60"/>
        <v>0</v>
      </c>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c r="CM163" s="46"/>
      <c r="CN163" s="46"/>
      <c r="CO163" s="46"/>
      <c r="CP163" s="46"/>
      <c r="CQ163" s="46"/>
      <c r="CR163" s="46"/>
      <c r="CS163" s="46"/>
      <c r="CT163" s="46"/>
      <c r="CU163" s="46"/>
      <c r="CV163" s="46"/>
      <c r="CW163" s="46"/>
      <c r="CX163" s="46"/>
      <c r="CY163" s="46"/>
      <c r="CZ163" s="46"/>
      <c r="DA163" s="46"/>
      <c r="DB163" s="46"/>
      <c r="DC163" s="46"/>
      <c r="DD163" s="46"/>
      <c r="DE163" s="46"/>
      <c r="DF163" s="46"/>
      <c r="DG163" s="46"/>
      <c r="DH163" s="46"/>
      <c r="DI163" s="46"/>
      <c r="DJ163" s="46"/>
      <c r="DK163" s="46"/>
      <c r="DL163" s="46"/>
      <c r="DM163" s="46"/>
      <c r="DN163" s="46"/>
      <c r="DO163" s="46"/>
      <c r="DP163" s="46"/>
      <c r="DQ163" s="46"/>
      <c r="DR163" s="46"/>
      <c r="DS163" s="46"/>
      <c r="DT163" s="46"/>
      <c r="DU163" s="46"/>
      <c r="DV163" s="46"/>
      <c r="DW163" s="46"/>
      <c r="DX163" s="46"/>
      <c r="DY163" s="46"/>
      <c r="DZ163" s="46"/>
      <c r="EA163" s="46"/>
      <c r="EB163" s="46"/>
      <c r="EC163" s="46"/>
      <c r="ED163" s="46"/>
      <c r="EE163" s="46"/>
      <c r="EF163" s="46"/>
      <c r="EG163" s="46"/>
      <c r="EH163" s="46"/>
      <c r="EI163" s="46"/>
      <c r="EJ163" s="46"/>
      <c r="EK163" s="46"/>
      <c r="EL163" s="46"/>
      <c r="EM163" s="46"/>
      <c r="EN163" s="46"/>
      <c r="EO163" s="46"/>
      <c r="EP163" s="46"/>
      <c r="EQ163" s="46"/>
      <c r="ER163" s="46"/>
      <c r="ES163" s="46"/>
      <c r="ET163" s="46"/>
      <c r="EU163" s="46"/>
      <c r="EV163" s="46"/>
      <c r="EW163" s="46"/>
      <c r="EX163" s="46"/>
      <c r="EY163" s="46"/>
      <c r="EZ163" s="46"/>
      <c r="FA163" s="46"/>
      <c r="FB163" s="46"/>
      <c r="FC163" s="46"/>
      <c r="FD163" s="46"/>
      <c r="FE163" s="46"/>
      <c r="FF163" s="46"/>
      <c r="FG163" s="46"/>
      <c r="FH163" s="46"/>
      <c r="FI163" s="46"/>
      <c r="FJ163" s="46"/>
      <c r="FK163" s="46"/>
      <c r="FL163" s="46"/>
      <c r="FM163" s="46"/>
      <c r="FN163" s="46"/>
      <c r="FO163" s="46"/>
      <c r="FP163" s="46"/>
      <c r="FQ163" s="46"/>
      <c r="FR163" s="46"/>
      <c r="FS163" s="46"/>
      <c r="FT163" s="46"/>
      <c r="FU163" s="46"/>
      <c r="FV163" s="46"/>
      <c r="FW163" s="46"/>
      <c r="FX163" s="46"/>
      <c r="FY163" s="46"/>
      <c r="FZ163" s="46"/>
      <c r="GA163" s="46"/>
      <c r="GB163" s="46"/>
      <c r="GC163" s="46"/>
      <c r="GD163" s="46"/>
      <c r="GE163" s="46"/>
      <c r="GF163" s="46"/>
      <c r="GG163" s="46"/>
      <c r="GH163" s="46"/>
      <c r="GI163" s="46"/>
      <c r="GJ163" s="46"/>
      <c r="GK163" s="46"/>
      <c r="GL163" s="46"/>
      <c r="GM163" s="46"/>
      <c r="GN163" s="46"/>
      <c r="GO163" s="46"/>
      <c r="GP163" s="46"/>
      <c r="GQ163" s="46"/>
      <c r="GR163" s="46"/>
      <c r="GS163" s="46"/>
      <c r="GT163" s="46"/>
      <c r="GU163" s="46"/>
      <c r="GV163" s="46"/>
      <c r="GW163" s="46"/>
      <c r="GX163" s="46"/>
      <c r="GY163" s="46"/>
      <c r="GZ163" s="46"/>
      <c r="HA163" s="46"/>
      <c r="HB163" s="46"/>
      <c r="HC163" s="46"/>
      <c r="HD163" s="46"/>
      <c r="HE163" s="46"/>
      <c r="HF163" s="46"/>
      <c r="HG163" s="46"/>
      <c r="HH163" s="46"/>
      <c r="HI163" s="46"/>
      <c r="HJ163" s="46"/>
      <c r="HK163" s="46"/>
      <c r="HL163" s="46"/>
      <c r="HM163" s="46"/>
      <c r="HN163" s="46"/>
      <c r="HO163" s="46"/>
      <c r="HP163" s="46"/>
      <c r="HQ163" s="46"/>
      <c r="HR163" s="46"/>
      <c r="HS163" s="46"/>
      <c r="HU163" s="46"/>
      <c r="HV163" s="46"/>
      <c r="HW163" s="46"/>
      <c r="HX163" s="46"/>
      <c r="HY163" s="46"/>
      <c r="HZ163" s="46"/>
    </row>
    <row r="164" spans="1:234">
      <c r="A164" s="49"/>
      <c r="B164" s="50" t="s">
        <v>347</v>
      </c>
      <c r="C164" s="93"/>
      <c r="D164" s="92"/>
      <c r="E164" s="92"/>
      <c r="F164" s="92"/>
      <c r="G164" s="72"/>
      <c r="H164" s="72"/>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CZ164" s="46"/>
      <c r="DA164" s="46"/>
      <c r="DB164" s="46"/>
      <c r="DC164" s="46"/>
      <c r="DD164" s="46"/>
      <c r="DE164" s="46"/>
      <c r="DF164" s="46"/>
      <c r="DG164" s="46"/>
      <c r="DH164" s="46"/>
      <c r="DI164" s="46"/>
      <c r="DJ164" s="46"/>
      <c r="DK164" s="46"/>
      <c r="DL164" s="46"/>
      <c r="DM164" s="46"/>
      <c r="DN164" s="46"/>
      <c r="DO164" s="46"/>
      <c r="DP164" s="46"/>
      <c r="DQ164" s="46"/>
      <c r="DR164" s="46"/>
      <c r="DS164" s="46"/>
      <c r="DT164" s="46"/>
      <c r="DU164" s="46"/>
      <c r="DV164" s="46"/>
      <c r="DW164" s="46"/>
      <c r="DX164" s="46"/>
      <c r="DY164" s="46"/>
      <c r="DZ164" s="46"/>
      <c r="EA164" s="46"/>
      <c r="EB164" s="46"/>
      <c r="EC164" s="46"/>
      <c r="ED164" s="46"/>
      <c r="EE164" s="46"/>
      <c r="EF164" s="46"/>
      <c r="EG164" s="46"/>
      <c r="EH164" s="46"/>
      <c r="EI164" s="46"/>
      <c r="EJ164" s="46"/>
      <c r="EK164" s="46"/>
      <c r="EL164" s="46"/>
      <c r="EM164" s="46"/>
      <c r="EN164" s="46"/>
      <c r="EO164" s="46"/>
      <c r="EP164" s="46"/>
      <c r="EQ164" s="46"/>
      <c r="ER164" s="46"/>
      <c r="ES164" s="46"/>
      <c r="ET164" s="46"/>
      <c r="EU164" s="46"/>
      <c r="EV164" s="46"/>
      <c r="EW164" s="46"/>
      <c r="EX164" s="46"/>
      <c r="EY164" s="46"/>
      <c r="EZ164" s="46"/>
      <c r="FA164" s="46"/>
      <c r="FB164" s="46"/>
      <c r="FC164" s="46"/>
      <c r="FD164" s="46"/>
      <c r="FE164" s="46"/>
      <c r="FF164" s="46"/>
      <c r="FG164" s="46"/>
      <c r="FH164" s="46"/>
      <c r="FI164" s="46"/>
      <c r="FJ164" s="46"/>
      <c r="FK164" s="46"/>
      <c r="FL164" s="46"/>
      <c r="FM164" s="46"/>
      <c r="FN164" s="46"/>
      <c r="FO164" s="46"/>
      <c r="FP164" s="46"/>
      <c r="FQ164" s="46"/>
      <c r="FR164" s="46"/>
      <c r="FS164" s="46"/>
      <c r="FT164" s="46"/>
      <c r="FU164" s="46"/>
      <c r="FV164" s="46"/>
      <c r="FW164" s="46"/>
      <c r="FX164" s="46"/>
      <c r="FY164" s="46"/>
      <c r="FZ164" s="46"/>
      <c r="GA164" s="46"/>
      <c r="GB164" s="46"/>
      <c r="GC164" s="46"/>
      <c r="GD164" s="46"/>
      <c r="GE164" s="46"/>
      <c r="GF164" s="46"/>
      <c r="GG164" s="46"/>
      <c r="GH164" s="46"/>
      <c r="GI164" s="46"/>
      <c r="GJ164" s="46"/>
      <c r="GK164" s="46"/>
      <c r="GL164" s="46"/>
      <c r="GM164" s="46"/>
      <c r="GN164" s="46"/>
      <c r="GO164" s="46"/>
      <c r="GP164" s="46"/>
      <c r="GQ164" s="46"/>
      <c r="GR164" s="46"/>
      <c r="GS164" s="46"/>
      <c r="GT164" s="46"/>
      <c r="GU164" s="46"/>
      <c r="GV164" s="46"/>
      <c r="GW164" s="46"/>
      <c r="GX164" s="46"/>
      <c r="GY164" s="46"/>
      <c r="GZ164" s="46"/>
      <c r="HA164" s="46"/>
      <c r="HB164" s="46"/>
      <c r="HC164" s="46"/>
      <c r="HD164" s="46"/>
      <c r="HE164" s="46"/>
      <c r="HF164" s="46"/>
      <c r="HG164" s="46"/>
      <c r="HH164" s="46"/>
      <c r="HI164" s="46"/>
      <c r="HJ164" s="46"/>
      <c r="HK164" s="46"/>
      <c r="HL164" s="46"/>
      <c r="HM164" s="46"/>
      <c r="HN164" s="46"/>
      <c r="HO164" s="46"/>
      <c r="HP164" s="46"/>
      <c r="HQ164" s="46"/>
      <c r="HR164" s="46"/>
      <c r="HS164" s="46"/>
    </row>
    <row r="165" spans="1:234" ht="60">
      <c r="A165" s="49"/>
      <c r="B165" s="50" t="s">
        <v>349</v>
      </c>
      <c r="C165" s="93"/>
      <c r="D165" s="92"/>
      <c r="E165" s="92"/>
      <c r="F165" s="92"/>
      <c r="G165" s="72"/>
      <c r="H165" s="72"/>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c r="DA165" s="46"/>
      <c r="DB165" s="46"/>
      <c r="DC165" s="46"/>
      <c r="DD165" s="46"/>
      <c r="DE165" s="46"/>
      <c r="DF165" s="46"/>
      <c r="DG165" s="46"/>
      <c r="DH165" s="46"/>
      <c r="DI165" s="46"/>
      <c r="DJ165" s="46"/>
      <c r="DK165" s="46"/>
      <c r="DL165" s="46"/>
      <c r="DM165" s="46"/>
      <c r="DN165" s="46"/>
      <c r="DO165" s="46"/>
      <c r="DP165" s="46"/>
      <c r="DQ165" s="46"/>
      <c r="DR165" s="46"/>
      <c r="DS165" s="46"/>
      <c r="DT165" s="46"/>
      <c r="DU165" s="46"/>
      <c r="DV165" s="46"/>
      <c r="DW165" s="46"/>
      <c r="DX165" s="46"/>
      <c r="DY165" s="46"/>
      <c r="DZ165" s="46"/>
      <c r="EA165" s="46"/>
      <c r="EB165" s="46"/>
      <c r="EC165" s="46"/>
      <c r="ED165" s="46"/>
      <c r="EE165" s="46"/>
      <c r="EF165" s="46"/>
      <c r="EG165" s="46"/>
      <c r="EH165" s="46"/>
      <c r="EI165" s="46"/>
      <c r="EJ165" s="46"/>
      <c r="EK165" s="46"/>
      <c r="EL165" s="46"/>
      <c r="EM165" s="46"/>
      <c r="EN165" s="46"/>
      <c r="EO165" s="46"/>
      <c r="EP165" s="46"/>
      <c r="EQ165" s="46"/>
      <c r="ER165" s="46"/>
      <c r="ES165" s="46"/>
      <c r="ET165" s="46"/>
      <c r="EU165" s="46"/>
      <c r="EV165" s="46"/>
      <c r="EW165" s="46"/>
      <c r="EX165" s="46"/>
      <c r="EY165" s="46"/>
      <c r="EZ165" s="46"/>
      <c r="FA165" s="46"/>
      <c r="FB165" s="46"/>
      <c r="FC165" s="46"/>
      <c r="FD165" s="46"/>
      <c r="FE165" s="46"/>
      <c r="FF165" s="46"/>
      <c r="FG165" s="46"/>
      <c r="FH165" s="46"/>
      <c r="FI165" s="46"/>
      <c r="FJ165" s="46"/>
      <c r="FK165" s="46"/>
      <c r="FL165" s="46"/>
      <c r="FM165" s="46"/>
      <c r="FN165" s="46"/>
      <c r="FO165" s="46"/>
      <c r="FP165" s="46"/>
      <c r="FQ165" s="46"/>
      <c r="FR165" s="46"/>
      <c r="FS165" s="46"/>
      <c r="FT165" s="46"/>
      <c r="FU165" s="46"/>
      <c r="FV165" s="46"/>
      <c r="FW165" s="46"/>
      <c r="FX165" s="46"/>
      <c r="FY165" s="46"/>
      <c r="FZ165" s="46"/>
      <c r="GA165" s="46"/>
      <c r="GB165" s="46"/>
      <c r="GC165" s="46"/>
      <c r="GD165" s="46"/>
      <c r="GE165" s="46"/>
      <c r="GF165" s="46"/>
      <c r="GG165" s="46"/>
      <c r="GH165" s="46"/>
      <c r="GI165" s="46"/>
      <c r="GJ165" s="46"/>
      <c r="GK165" s="46"/>
      <c r="GL165" s="46"/>
      <c r="GM165" s="46"/>
      <c r="GN165" s="46"/>
      <c r="GO165" s="46"/>
      <c r="GP165" s="46"/>
      <c r="GQ165" s="46"/>
      <c r="GR165" s="46"/>
      <c r="GS165" s="46"/>
      <c r="GT165" s="46"/>
      <c r="GU165" s="46"/>
      <c r="GV165" s="46"/>
      <c r="GW165" s="46"/>
      <c r="GX165" s="46"/>
      <c r="GY165" s="46"/>
      <c r="GZ165" s="46"/>
      <c r="HA165" s="46"/>
      <c r="HB165" s="46"/>
      <c r="HC165" s="46"/>
      <c r="HD165" s="46"/>
      <c r="HE165" s="46"/>
      <c r="HF165" s="46"/>
      <c r="HG165" s="46"/>
      <c r="HH165" s="46"/>
      <c r="HI165" s="46"/>
      <c r="HJ165" s="46"/>
      <c r="HK165" s="46"/>
      <c r="HL165" s="46"/>
      <c r="HM165" s="46"/>
      <c r="HN165" s="46"/>
      <c r="HO165" s="46"/>
      <c r="HP165" s="46"/>
      <c r="HQ165" s="46"/>
      <c r="HR165" s="46"/>
      <c r="HS165" s="46"/>
    </row>
    <row r="166" spans="1:234" ht="45">
      <c r="A166" s="49"/>
      <c r="B166" s="66" t="s">
        <v>463</v>
      </c>
      <c r="C166" s="93"/>
      <c r="D166" s="92"/>
      <c r="E166" s="92"/>
      <c r="F166" s="92"/>
      <c r="G166" s="72"/>
      <c r="H166" s="72"/>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46"/>
      <c r="DZ166" s="46"/>
      <c r="EA166" s="46"/>
      <c r="EB166" s="46"/>
      <c r="EC166" s="46"/>
      <c r="ED166" s="46"/>
      <c r="EE166" s="46"/>
      <c r="EF166" s="46"/>
      <c r="EG166" s="46"/>
      <c r="EH166" s="46"/>
      <c r="EI166" s="46"/>
      <c r="EJ166" s="46"/>
      <c r="EK166" s="46"/>
      <c r="EL166" s="46"/>
      <c r="EM166" s="46"/>
      <c r="EN166" s="46"/>
      <c r="EO166" s="46"/>
      <c r="EP166" s="46"/>
      <c r="EQ166" s="46"/>
      <c r="ER166" s="46"/>
      <c r="ES166" s="46"/>
      <c r="ET166" s="46"/>
      <c r="EU166" s="46"/>
      <c r="EV166" s="46"/>
      <c r="EW166" s="46"/>
      <c r="EX166" s="46"/>
      <c r="EY166" s="46"/>
      <c r="EZ166" s="46"/>
      <c r="FA166" s="46"/>
      <c r="FB166" s="46"/>
      <c r="FC166" s="46"/>
      <c r="FD166" s="46"/>
      <c r="FE166" s="46"/>
      <c r="FF166" s="46"/>
      <c r="FG166" s="46"/>
      <c r="FH166" s="46"/>
      <c r="FI166" s="46"/>
      <c r="FJ166" s="46"/>
      <c r="FK166" s="46"/>
      <c r="FL166" s="46"/>
      <c r="FM166" s="46"/>
      <c r="FN166" s="46"/>
      <c r="FO166" s="46"/>
      <c r="FP166" s="46"/>
      <c r="FQ166" s="46"/>
      <c r="FR166" s="46"/>
      <c r="FS166" s="46"/>
      <c r="FT166" s="46"/>
      <c r="FU166" s="46"/>
      <c r="FV166" s="46"/>
      <c r="FW166" s="46"/>
      <c r="FX166" s="46"/>
      <c r="FY166" s="46"/>
      <c r="FZ166" s="46"/>
      <c r="GA166" s="46"/>
      <c r="GB166" s="46"/>
      <c r="GC166" s="46"/>
      <c r="GD166" s="46"/>
      <c r="GE166" s="46"/>
      <c r="GF166" s="46"/>
      <c r="GG166" s="46"/>
      <c r="GH166" s="46"/>
      <c r="GI166" s="46"/>
      <c r="GJ166" s="46"/>
      <c r="GK166" s="46"/>
      <c r="GL166" s="46"/>
      <c r="GM166" s="46"/>
      <c r="GN166" s="46"/>
      <c r="GO166" s="46"/>
      <c r="GP166" s="46"/>
      <c r="GQ166" s="46"/>
      <c r="GR166" s="46"/>
      <c r="GS166" s="46"/>
      <c r="GT166" s="46"/>
      <c r="GU166" s="46"/>
      <c r="GV166" s="46"/>
      <c r="GW166" s="46"/>
      <c r="GX166" s="46"/>
      <c r="GY166" s="46"/>
      <c r="GZ166" s="46"/>
      <c r="HA166" s="46"/>
      <c r="HB166" s="46"/>
      <c r="HC166" s="46"/>
      <c r="HD166" s="46"/>
      <c r="HE166" s="46"/>
      <c r="HF166" s="46"/>
      <c r="HG166" s="46"/>
      <c r="HH166" s="46"/>
      <c r="HI166" s="46"/>
      <c r="HJ166" s="46"/>
      <c r="HK166" s="46"/>
      <c r="HL166" s="46"/>
      <c r="HM166" s="46"/>
      <c r="HN166" s="46"/>
      <c r="HO166" s="46"/>
      <c r="HP166" s="46"/>
      <c r="HQ166" s="46"/>
      <c r="HR166" s="46"/>
      <c r="HS166" s="46"/>
    </row>
    <row r="167" spans="1:234" ht="30">
      <c r="A167" s="49"/>
      <c r="B167" s="66" t="s">
        <v>380</v>
      </c>
      <c r="C167" s="93">
        <f>C168+C169</f>
        <v>0</v>
      </c>
      <c r="D167" s="93">
        <f t="shared" ref="D167:H167" si="61">D168+D169</f>
        <v>0</v>
      </c>
      <c r="E167" s="93">
        <f t="shared" si="61"/>
        <v>0</v>
      </c>
      <c r="F167" s="93">
        <f t="shared" si="61"/>
        <v>0</v>
      </c>
      <c r="G167" s="93">
        <f t="shared" si="61"/>
        <v>0</v>
      </c>
      <c r="H167" s="93">
        <f t="shared" si="61"/>
        <v>0</v>
      </c>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CZ167" s="46"/>
      <c r="DA167" s="46"/>
      <c r="DB167" s="46"/>
      <c r="DC167" s="46"/>
      <c r="DD167" s="46"/>
      <c r="DE167" s="46"/>
      <c r="DF167" s="46"/>
      <c r="DG167" s="46"/>
      <c r="DH167" s="46"/>
      <c r="DI167" s="46"/>
      <c r="DJ167" s="46"/>
      <c r="DK167" s="46"/>
      <c r="DL167" s="46"/>
      <c r="DM167" s="46"/>
      <c r="DN167" s="46"/>
      <c r="DO167" s="46"/>
      <c r="DP167" s="46"/>
      <c r="DQ167" s="46"/>
      <c r="DR167" s="46"/>
      <c r="DS167" s="46"/>
      <c r="DT167" s="46"/>
      <c r="DU167" s="46"/>
      <c r="DV167" s="46"/>
      <c r="DW167" s="46"/>
      <c r="DX167" s="46"/>
      <c r="DY167" s="46"/>
      <c r="DZ167" s="46"/>
      <c r="EA167" s="46"/>
      <c r="EB167" s="46"/>
      <c r="EC167" s="46"/>
      <c r="ED167" s="46"/>
      <c r="EE167" s="46"/>
      <c r="EF167" s="46"/>
      <c r="EG167" s="46"/>
      <c r="EH167" s="46"/>
      <c r="EI167" s="46"/>
      <c r="EJ167" s="46"/>
      <c r="EK167" s="46"/>
      <c r="EL167" s="46"/>
      <c r="EM167" s="46"/>
      <c r="EN167" s="46"/>
      <c r="EO167" s="46"/>
      <c r="EP167" s="46"/>
      <c r="EQ167" s="46"/>
      <c r="ER167" s="46"/>
      <c r="ES167" s="46"/>
      <c r="ET167" s="46"/>
      <c r="EU167" s="46"/>
      <c r="EV167" s="46"/>
      <c r="EW167" s="46"/>
      <c r="EX167" s="46"/>
      <c r="EY167" s="46"/>
      <c r="EZ167" s="46"/>
      <c r="FA167" s="46"/>
      <c r="FB167" s="46"/>
      <c r="FC167" s="46"/>
      <c r="FD167" s="46"/>
      <c r="FE167" s="46"/>
      <c r="FF167" s="46"/>
      <c r="FG167" s="46"/>
      <c r="FH167" s="46"/>
      <c r="FI167" s="46"/>
      <c r="FJ167" s="46"/>
      <c r="FK167" s="46"/>
      <c r="FL167" s="46"/>
      <c r="FM167" s="46"/>
      <c r="FN167" s="46"/>
      <c r="FO167" s="46"/>
      <c r="FP167" s="46"/>
      <c r="FQ167" s="46"/>
      <c r="FR167" s="46"/>
      <c r="FS167" s="46"/>
      <c r="FT167" s="46"/>
      <c r="FU167" s="46"/>
      <c r="FV167" s="46"/>
      <c r="FW167" s="46"/>
      <c r="FX167" s="46"/>
      <c r="FY167" s="46"/>
      <c r="FZ167" s="46"/>
      <c r="GA167" s="46"/>
      <c r="GB167" s="46"/>
      <c r="GC167" s="46"/>
      <c r="GD167" s="46"/>
      <c r="GE167" s="46"/>
      <c r="GF167" s="46"/>
      <c r="GG167" s="46"/>
      <c r="GH167" s="46"/>
      <c r="GI167" s="46"/>
      <c r="GJ167" s="46"/>
      <c r="GK167" s="46"/>
      <c r="GL167" s="46"/>
      <c r="GM167" s="46"/>
      <c r="GN167" s="46"/>
      <c r="GO167" s="46"/>
      <c r="GP167" s="46"/>
      <c r="GQ167" s="46"/>
      <c r="GR167" s="46"/>
      <c r="GS167" s="46"/>
      <c r="GT167" s="46"/>
      <c r="GU167" s="46"/>
      <c r="GV167" s="46"/>
      <c r="GW167" s="46"/>
      <c r="GX167" s="46"/>
      <c r="GY167" s="46"/>
      <c r="GZ167" s="46"/>
      <c r="HA167" s="46"/>
      <c r="HB167" s="46"/>
      <c r="HC167" s="46"/>
      <c r="HD167" s="46"/>
      <c r="HE167" s="46"/>
      <c r="HF167" s="46"/>
      <c r="HG167" s="46"/>
      <c r="HH167" s="46"/>
      <c r="HI167" s="46"/>
      <c r="HJ167" s="46"/>
      <c r="HK167" s="46"/>
      <c r="HL167" s="46"/>
      <c r="HM167" s="46"/>
      <c r="HN167" s="46"/>
      <c r="HO167" s="46"/>
      <c r="HP167" s="46"/>
      <c r="HQ167" s="46"/>
      <c r="HR167" s="46"/>
      <c r="HS167" s="46"/>
      <c r="HT167" s="46"/>
    </row>
    <row r="168" spans="1:234">
      <c r="A168" s="49"/>
      <c r="B168" s="66" t="s">
        <v>347</v>
      </c>
      <c r="C168" s="93"/>
      <c r="D168" s="92"/>
      <c r="E168" s="92"/>
      <c r="F168" s="92"/>
      <c r="G168" s="72"/>
      <c r="H168" s="72"/>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c r="CY168" s="46"/>
      <c r="CZ168" s="46"/>
      <c r="DA168" s="46"/>
      <c r="DB168" s="46"/>
      <c r="DC168" s="46"/>
      <c r="DD168" s="46"/>
      <c r="DE168" s="46"/>
      <c r="DF168" s="46"/>
      <c r="DG168" s="46"/>
      <c r="DH168" s="46"/>
      <c r="DI168" s="46"/>
      <c r="DJ168" s="46"/>
      <c r="DK168" s="46"/>
      <c r="DL168" s="46"/>
      <c r="DM168" s="46"/>
      <c r="DN168" s="46"/>
      <c r="DO168" s="46"/>
      <c r="DP168" s="46"/>
      <c r="DQ168" s="46"/>
      <c r="DR168" s="46"/>
      <c r="DS168" s="46"/>
      <c r="DT168" s="46"/>
      <c r="DU168" s="46"/>
      <c r="DV168" s="46"/>
      <c r="DW168" s="46"/>
      <c r="DX168" s="46"/>
      <c r="DY168" s="46"/>
      <c r="DZ168" s="46"/>
      <c r="EA168" s="46"/>
      <c r="EB168" s="46"/>
      <c r="EC168" s="46"/>
      <c r="ED168" s="46"/>
      <c r="EE168" s="46"/>
      <c r="EF168" s="46"/>
      <c r="EG168" s="46"/>
      <c r="EH168" s="46"/>
      <c r="EI168" s="46"/>
      <c r="EJ168" s="46"/>
      <c r="EK168" s="46"/>
      <c r="EL168" s="46"/>
      <c r="EM168" s="46"/>
      <c r="EN168" s="46"/>
      <c r="EO168" s="46"/>
      <c r="EP168" s="46"/>
      <c r="EQ168" s="46"/>
      <c r="ER168" s="46"/>
      <c r="ES168" s="46"/>
      <c r="ET168" s="46"/>
      <c r="EU168" s="46"/>
      <c r="EV168" s="46"/>
      <c r="EW168" s="46"/>
      <c r="EX168" s="46"/>
      <c r="EY168" s="46"/>
      <c r="EZ168" s="46"/>
      <c r="FA168" s="46"/>
      <c r="FB168" s="46"/>
      <c r="FC168" s="46"/>
      <c r="FD168" s="46"/>
      <c r="FE168" s="46"/>
      <c r="FF168" s="46"/>
      <c r="FG168" s="46"/>
      <c r="FH168" s="46"/>
      <c r="FI168" s="46"/>
      <c r="FJ168" s="46"/>
      <c r="FK168" s="46"/>
      <c r="FL168" s="46"/>
      <c r="FM168" s="46"/>
      <c r="FN168" s="46"/>
      <c r="FO168" s="46"/>
      <c r="FP168" s="46"/>
      <c r="FQ168" s="46"/>
      <c r="FR168" s="46"/>
      <c r="FS168" s="46"/>
      <c r="FT168" s="46"/>
      <c r="FU168" s="46"/>
      <c r="FV168" s="46"/>
      <c r="FW168" s="46"/>
      <c r="FX168" s="46"/>
      <c r="FY168" s="46"/>
      <c r="FZ168" s="46"/>
      <c r="GA168" s="46"/>
      <c r="GB168" s="46"/>
      <c r="GC168" s="46"/>
      <c r="GD168" s="46"/>
      <c r="GE168" s="46"/>
      <c r="GF168" s="46"/>
      <c r="GG168" s="46"/>
      <c r="GH168" s="46"/>
      <c r="GI168" s="46"/>
      <c r="GJ168" s="46"/>
      <c r="GK168" s="46"/>
      <c r="GL168" s="46"/>
      <c r="GM168" s="46"/>
      <c r="GN168" s="46"/>
      <c r="GO168" s="46"/>
      <c r="GP168" s="46"/>
      <c r="GQ168" s="46"/>
      <c r="GR168" s="46"/>
      <c r="GS168" s="46"/>
      <c r="GT168" s="46"/>
      <c r="GU168" s="46"/>
      <c r="GV168" s="46"/>
      <c r="GW168" s="46"/>
      <c r="GX168" s="46"/>
      <c r="GY168" s="46"/>
      <c r="GZ168" s="46"/>
      <c r="HA168" s="46"/>
      <c r="HB168" s="46"/>
      <c r="HC168" s="46"/>
      <c r="HD168" s="46"/>
      <c r="HE168" s="46"/>
      <c r="HF168" s="46"/>
      <c r="HG168" s="46"/>
      <c r="HH168" s="46"/>
      <c r="HI168" s="46"/>
      <c r="HJ168" s="46"/>
      <c r="HK168" s="46"/>
      <c r="HL168" s="46"/>
      <c r="HM168" s="46"/>
      <c r="HN168" s="46"/>
      <c r="HO168" s="46"/>
      <c r="HP168" s="46"/>
      <c r="HQ168" s="46"/>
      <c r="HR168" s="46"/>
      <c r="HS168" s="46"/>
      <c r="HT168" s="46"/>
    </row>
    <row r="169" spans="1:234" ht="60">
      <c r="A169" s="49"/>
      <c r="B169" s="66" t="s">
        <v>349</v>
      </c>
      <c r="C169" s="93"/>
      <c r="D169" s="92"/>
      <c r="E169" s="92"/>
      <c r="F169" s="92"/>
      <c r="G169" s="72"/>
      <c r="H169" s="72"/>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CZ169" s="46"/>
      <c r="DA169" s="46"/>
      <c r="DB169" s="46"/>
      <c r="DC169" s="46"/>
      <c r="DD169" s="46"/>
      <c r="DE169" s="46"/>
      <c r="DF169" s="46"/>
      <c r="DG169" s="46"/>
      <c r="DH169" s="46"/>
      <c r="DI169" s="46"/>
      <c r="DJ169" s="46"/>
      <c r="DK169" s="46"/>
      <c r="DL169" s="46"/>
      <c r="DM169" s="46"/>
      <c r="DN169" s="46"/>
      <c r="DO169" s="46"/>
      <c r="DP169" s="46"/>
      <c r="DQ169" s="46"/>
      <c r="DR169" s="46"/>
      <c r="DS169" s="46"/>
      <c r="DT169" s="46"/>
      <c r="DU169" s="46"/>
      <c r="DV169" s="46"/>
      <c r="DW169" s="46"/>
      <c r="DX169" s="46"/>
      <c r="DY169" s="46"/>
      <c r="DZ169" s="46"/>
      <c r="EA169" s="46"/>
      <c r="EB169" s="46"/>
      <c r="EC169" s="46"/>
      <c r="ED169" s="46"/>
      <c r="EE169" s="46"/>
      <c r="EF169" s="46"/>
      <c r="EG169" s="46"/>
      <c r="EH169" s="46"/>
      <c r="EI169" s="46"/>
      <c r="EJ169" s="46"/>
      <c r="EK169" s="46"/>
      <c r="EL169" s="46"/>
      <c r="EM169" s="46"/>
      <c r="EN169" s="46"/>
      <c r="EO169" s="46"/>
      <c r="EP169" s="46"/>
      <c r="EQ169" s="46"/>
      <c r="ER169" s="46"/>
      <c r="ES169" s="46"/>
      <c r="ET169" s="46"/>
      <c r="EU169" s="46"/>
      <c r="EV169" s="46"/>
      <c r="EW169" s="46"/>
      <c r="EX169" s="46"/>
      <c r="EY169" s="46"/>
      <c r="EZ169" s="46"/>
      <c r="FA169" s="46"/>
      <c r="FB169" s="46"/>
      <c r="FC169" s="46"/>
      <c r="FD169" s="46"/>
      <c r="FE169" s="46"/>
      <c r="FF169" s="46"/>
      <c r="FG169" s="46"/>
      <c r="FH169" s="46"/>
      <c r="FI169" s="46"/>
      <c r="FJ169" s="46"/>
      <c r="FK169" s="46"/>
      <c r="FL169" s="46"/>
      <c r="FM169" s="46"/>
      <c r="FN169" s="46"/>
      <c r="FO169" s="46"/>
      <c r="FP169" s="46"/>
      <c r="FQ169" s="46"/>
      <c r="FR169" s="46"/>
      <c r="FS169" s="46"/>
      <c r="FT169" s="46"/>
      <c r="FU169" s="46"/>
      <c r="FV169" s="46"/>
      <c r="FW169" s="46"/>
      <c r="FX169" s="46"/>
      <c r="FY169" s="46"/>
      <c r="FZ169" s="46"/>
      <c r="GA169" s="46"/>
      <c r="GB169" s="46"/>
      <c r="GC169" s="46"/>
      <c r="GD169" s="46"/>
      <c r="GE169" s="46"/>
      <c r="GF169" s="46"/>
      <c r="GG169" s="46"/>
      <c r="GH169" s="46"/>
      <c r="GI169" s="46"/>
      <c r="GJ169" s="46"/>
      <c r="GK169" s="46"/>
      <c r="GL169" s="46"/>
      <c r="GM169" s="46"/>
      <c r="GN169" s="46"/>
      <c r="GO169" s="46"/>
      <c r="GP169" s="46"/>
      <c r="GQ169" s="46"/>
      <c r="GR169" s="46"/>
      <c r="GS169" s="46"/>
      <c r="GT169" s="46"/>
      <c r="GU169" s="46"/>
      <c r="GV169" s="46"/>
      <c r="GW169" s="46"/>
      <c r="GX169" s="46"/>
      <c r="GY169" s="46"/>
      <c r="GZ169" s="46"/>
      <c r="HA169" s="46"/>
      <c r="HB169" s="46"/>
      <c r="HC169" s="46"/>
      <c r="HD169" s="46"/>
      <c r="HE169" s="46"/>
      <c r="HF169" s="46"/>
      <c r="HG169" s="46"/>
      <c r="HH169" s="46"/>
      <c r="HI169" s="46"/>
      <c r="HJ169" s="46"/>
      <c r="HK169" s="46"/>
      <c r="HL169" s="46"/>
      <c r="HM169" s="46"/>
      <c r="HN169" s="46"/>
      <c r="HO169" s="46"/>
      <c r="HP169" s="46"/>
      <c r="HQ169" s="46"/>
      <c r="HR169" s="46"/>
      <c r="HS169" s="46"/>
      <c r="HT169" s="46"/>
    </row>
    <row r="170" spans="1:234" s="46" customFormat="1" ht="30">
      <c r="A170" s="49"/>
      <c r="B170" s="67" t="s">
        <v>381</v>
      </c>
      <c r="C170" s="93">
        <f t="shared" ref="C170:H170" si="62">C171+C174+C175+C178</f>
        <v>0</v>
      </c>
      <c r="D170" s="93">
        <f t="shared" si="62"/>
        <v>0</v>
      </c>
      <c r="E170" s="93">
        <f t="shared" si="62"/>
        <v>0</v>
      </c>
      <c r="F170" s="93">
        <f t="shared" si="62"/>
        <v>0</v>
      </c>
      <c r="G170" s="93">
        <f t="shared" si="62"/>
        <v>0</v>
      </c>
      <c r="H170" s="93">
        <f t="shared" si="62"/>
        <v>0</v>
      </c>
      <c r="HU170" s="36"/>
      <c r="HV170" s="36"/>
      <c r="HW170" s="36"/>
      <c r="HX170" s="36"/>
      <c r="HY170" s="36"/>
      <c r="HZ170" s="36"/>
    </row>
    <row r="171" spans="1:234" s="46" customFormat="1">
      <c r="A171" s="49"/>
      <c r="B171" s="68" t="s">
        <v>382</v>
      </c>
      <c r="C171" s="93">
        <f t="shared" ref="C171:H171" si="63">C172+C173</f>
        <v>0</v>
      </c>
      <c r="D171" s="93">
        <f t="shared" si="63"/>
        <v>0</v>
      </c>
      <c r="E171" s="93">
        <f t="shared" si="63"/>
        <v>0</v>
      </c>
      <c r="F171" s="93">
        <f t="shared" si="63"/>
        <v>0</v>
      </c>
      <c r="G171" s="93">
        <f t="shared" si="63"/>
        <v>0</v>
      </c>
      <c r="H171" s="93">
        <f t="shared" si="63"/>
        <v>0</v>
      </c>
      <c r="HU171" s="36"/>
      <c r="HV171" s="36"/>
      <c r="HW171" s="36"/>
      <c r="HX171" s="36"/>
      <c r="HY171" s="36"/>
      <c r="HZ171" s="36"/>
    </row>
    <row r="172" spans="1:234">
      <c r="A172" s="49"/>
      <c r="B172" s="68" t="s">
        <v>347</v>
      </c>
      <c r="C172" s="93"/>
      <c r="D172" s="92"/>
      <c r="E172" s="92"/>
      <c r="F172" s="92"/>
      <c r="G172" s="72"/>
      <c r="H172" s="72"/>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CZ172" s="46"/>
      <c r="DA172" s="46"/>
      <c r="DB172" s="46"/>
      <c r="DC172" s="46"/>
      <c r="DD172" s="46"/>
      <c r="DE172" s="46"/>
      <c r="DF172" s="46"/>
      <c r="DG172" s="46"/>
      <c r="DH172" s="46"/>
      <c r="DI172" s="46"/>
      <c r="DJ172" s="46"/>
      <c r="DK172" s="46"/>
      <c r="DL172" s="46"/>
      <c r="DM172" s="46"/>
      <c r="DN172" s="46"/>
      <c r="DO172" s="46"/>
      <c r="DP172" s="46"/>
      <c r="DQ172" s="46"/>
      <c r="DR172" s="46"/>
      <c r="DS172" s="46"/>
      <c r="DT172" s="46"/>
      <c r="DU172" s="46"/>
      <c r="DV172" s="46"/>
      <c r="DW172" s="46"/>
      <c r="DX172" s="46"/>
      <c r="DY172" s="46"/>
      <c r="DZ172" s="46"/>
      <c r="EA172" s="46"/>
      <c r="EB172" s="46"/>
      <c r="EC172" s="46"/>
      <c r="ED172" s="46"/>
      <c r="EE172" s="46"/>
      <c r="EF172" s="46"/>
      <c r="EG172" s="46"/>
      <c r="EH172" s="46"/>
      <c r="EI172" s="46"/>
      <c r="EJ172" s="46"/>
      <c r="EK172" s="46"/>
      <c r="EL172" s="46"/>
      <c r="EM172" s="46"/>
      <c r="EN172" s="46"/>
      <c r="EO172" s="46"/>
      <c r="EP172" s="46"/>
      <c r="EQ172" s="46"/>
      <c r="ER172" s="46"/>
      <c r="ES172" s="46"/>
      <c r="ET172" s="46"/>
      <c r="EU172" s="46"/>
      <c r="EV172" s="46"/>
      <c r="EW172" s="46"/>
      <c r="EX172" s="46"/>
      <c r="EY172" s="46"/>
      <c r="EZ172" s="46"/>
      <c r="FA172" s="46"/>
      <c r="FB172" s="46"/>
      <c r="FC172" s="46"/>
      <c r="FD172" s="46"/>
      <c r="FE172" s="46"/>
      <c r="FF172" s="46"/>
      <c r="FG172" s="46"/>
      <c r="FH172" s="46"/>
      <c r="FI172" s="46"/>
      <c r="FJ172" s="46"/>
      <c r="FK172" s="46"/>
      <c r="FL172" s="46"/>
      <c r="FM172" s="46"/>
      <c r="FN172" s="46"/>
      <c r="FO172" s="46"/>
      <c r="FP172" s="46"/>
      <c r="FQ172" s="46"/>
      <c r="FR172" s="46"/>
      <c r="FS172" s="46"/>
      <c r="FT172" s="46"/>
      <c r="FU172" s="46"/>
      <c r="FV172" s="46"/>
      <c r="FW172" s="46"/>
      <c r="FX172" s="46"/>
      <c r="FY172" s="46"/>
      <c r="FZ172" s="46"/>
      <c r="GA172" s="46"/>
      <c r="GB172" s="46"/>
      <c r="GC172" s="46"/>
      <c r="GD172" s="46"/>
      <c r="GE172" s="46"/>
      <c r="GF172" s="46"/>
      <c r="GG172" s="46"/>
      <c r="GH172" s="46"/>
      <c r="GI172" s="46"/>
      <c r="GJ172" s="46"/>
      <c r="GK172" s="46"/>
      <c r="GL172" s="46"/>
      <c r="GM172" s="46"/>
      <c r="GN172" s="46"/>
      <c r="GO172" s="46"/>
      <c r="GP172" s="46"/>
      <c r="GQ172" s="46"/>
      <c r="GR172" s="46"/>
      <c r="GS172" s="46"/>
      <c r="GT172" s="46"/>
      <c r="GU172" s="46"/>
      <c r="GV172" s="46"/>
      <c r="GW172" s="46"/>
      <c r="GX172" s="46"/>
      <c r="GY172" s="46"/>
      <c r="GZ172" s="46"/>
      <c r="HA172" s="46"/>
      <c r="HB172" s="46"/>
      <c r="HC172" s="46"/>
      <c r="HD172" s="46"/>
      <c r="HE172" s="46"/>
      <c r="HF172" s="46"/>
      <c r="HG172" s="46"/>
      <c r="HH172" s="46"/>
      <c r="HI172" s="46"/>
      <c r="HJ172" s="46"/>
      <c r="HK172" s="46"/>
      <c r="HL172" s="46"/>
      <c r="HM172" s="46"/>
      <c r="HN172" s="46"/>
      <c r="HO172" s="46"/>
      <c r="HP172" s="46"/>
      <c r="HQ172" s="46"/>
      <c r="HR172" s="46"/>
      <c r="HS172" s="46"/>
      <c r="HT172" s="46"/>
      <c r="HU172" s="46"/>
      <c r="HV172" s="46"/>
      <c r="HW172" s="46"/>
      <c r="HX172" s="46"/>
      <c r="HY172" s="46"/>
      <c r="HZ172" s="46"/>
    </row>
    <row r="173" spans="1:234" ht="60">
      <c r="A173" s="44"/>
      <c r="B173" s="68" t="s">
        <v>349</v>
      </c>
      <c r="C173" s="93"/>
      <c r="D173" s="92"/>
      <c r="E173" s="92"/>
      <c r="F173" s="92"/>
      <c r="G173" s="72"/>
      <c r="H173" s="72"/>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c r="CI173" s="46"/>
      <c r="CJ173" s="46"/>
      <c r="CK173" s="46"/>
      <c r="CL173" s="46"/>
      <c r="CM173" s="46"/>
      <c r="CN173" s="46"/>
      <c r="CO173" s="46"/>
      <c r="CP173" s="46"/>
      <c r="CQ173" s="46"/>
      <c r="CR173" s="46"/>
      <c r="CS173" s="46"/>
      <c r="CT173" s="46"/>
      <c r="CU173" s="46"/>
      <c r="CV173" s="46"/>
      <c r="CW173" s="46"/>
      <c r="CX173" s="46"/>
      <c r="CY173" s="46"/>
      <c r="CZ173" s="46"/>
      <c r="DA173" s="46"/>
      <c r="DB173" s="46"/>
      <c r="DC173" s="46"/>
      <c r="DD173" s="46"/>
      <c r="DE173" s="46"/>
      <c r="DF173" s="46"/>
      <c r="DG173" s="46"/>
      <c r="DH173" s="46"/>
      <c r="DI173" s="46"/>
      <c r="DJ173" s="46"/>
      <c r="DK173" s="46"/>
      <c r="DL173" s="46"/>
      <c r="DM173" s="46"/>
      <c r="DN173" s="46"/>
      <c r="DO173" s="46"/>
      <c r="DP173" s="46"/>
      <c r="DQ173" s="46"/>
      <c r="DR173" s="46"/>
      <c r="DS173" s="46"/>
      <c r="DT173" s="46"/>
      <c r="DU173" s="46"/>
      <c r="DV173" s="46"/>
      <c r="DW173" s="46"/>
      <c r="DX173" s="46"/>
      <c r="DY173" s="46"/>
      <c r="DZ173" s="46"/>
      <c r="EA173" s="46"/>
      <c r="EB173" s="46"/>
      <c r="EC173" s="46"/>
      <c r="ED173" s="46"/>
      <c r="EE173" s="46"/>
      <c r="EF173" s="46"/>
      <c r="EG173" s="46"/>
      <c r="EH173" s="46"/>
      <c r="EI173" s="46"/>
      <c r="EJ173" s="46"/>
      <c r="EK173" s="46"/>
      <c r="EL173" s="46"/>
      <c r="EM173" s="46"/>
      <c r="EN173" s="46"/>
      <c r="EO173" s="46"/>
      <c r="EP173" s="46"/>
      <c r="EQ173" s="46"/>
      <c r="ER173" s="46"/>
      <c r="ES173" s="46"/>
      <c r="ET173" s="46"/>
      <c r="EU173" s="46"/>
      <c r="EV173" s="46"/>
      <c r="EW173" s="46"/>
      <c r="EX173" s="46"/>
      <c r="EY173" s="46"/>
      <c r="EZ173" s="46"/>
      <c r="FA173" s="46"/>
      <c r="FB173" s="46"/>
      <c r="FC173" s="46"/>
      <c r="FD173" s="46"/>
      <c r="FE173" s="46"/>
      <c r="FF173" s="46"/>
      <c r="FG173" s="46"/>
      <c r="FH173" s="46"/>
      <c r="FI173" s="46"/>
      <c r="FJ173" s="46"/>
      <c r="FK173" s="46"/>
      <c r="FL173" s="46"/>
      <c r="FM173" s="46"/>
      <c r="FN173" s="46"/>
      <c r="FO173" s="46"/>
      <c r="FP173" s="46"/>
      <c r="FQ173" s="46"/>
      <c r="FR173" s="46"/>
      <c r="FS173" s="46"/>
      <c r="FT173" s="46"/>
      <c r="FU173" s="46"/>
      <c r="FV173" s="46"/>
      <c r="FW173" s="46"/>
      <c r="FX173" s="46"/>
      <c r="FY173" s="46"/>
      <c r="FZ173" s="46"/>
      <c r="GA173" s="46"/>
      <c r="GB173" s="46"/>
      <c r="GC173" s="46"/>
      <c r="GD173" s="46"/>
      <c r="GE173" s="46"/>
      <c r="GF173" s="46"/>
      <c r="GG173" s="46"/>
      <c r="GH173" s="46"/>
      <c r="GI173" s="46"/>
      <c r="GJ173" s="46"/>
      <c r="GK173" s="46"/>
      <c r="GL173" s="46"/>
      <c r="GM173" s="46"/>
      <c r="GN173" s="46"/>
      <c r="GO173" s="46"/>
      <c r="GP173" s="46"/>
      <c r="GQ173" s="46"/>
      <c r="GR173" s="46"/>
      <c r="GS173" s="46"/>
      <c r="GT173" s="46"/>
      <c r="GU173" s="46"/>
      <c r="GV173" s="46"/>
      <c r="GW173" s="46"/>
      <c r="GX173" s="46"/>
      <c r="GY173" s="46"/>
      <c r="GZ173" s="46"/>
      <c r="HA173" s="46"/>
      <c r="HB173" s="46"/>
      <c r="HC173" s="46"/>
      <c r="HD173" s="46"/>
      <c r="HE173" s="46"/>
      <c r="HF173" s="46"/>
      <c r="HG173" s="46"/>
      <c r="HH173" s="46"/>
      <c r="HI173" s="46"/>
      <c r="HJ173" s="46"/>
      <c r="HK173" s="46"/>
      <c r="HL173" s="46"/>
      <c r="HM173" s="46"/>
      <c r="HN173" s="46"/>
      <c r="HO173" s="46"/>
      <c r="HP173" s="46"/>
      <c r="HQ173" s="46"/>
      <c r="HR173" s="46"/>
      <c r="HS173" s="46"/>
      <c r="HT173" s="46"/>
      <c r="HU173" s="46"/>
      <c r="HV173" s="46"/>
      <c r="HW173" s="46"/>
      <c r="HX173" s="46"/>
      <c r="HY173" s="46"/>
      <c r="HZ173" s="46"/>
    </row>
    <row r="174" spans="1:234" ht="30">
      <c r="A174" s="44"/>
      <c r="B174" s="68" t="s">
        <v>383</v>
      </c>
      <c r="C174" s="93"/>
      <c r="D174" s="92"/>
      <c r="E174" s="92"/>
      <c r="F174" s="92"/>
      <c r="G174" s="72"/>
      <c r="H174" s="72"/>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6"/>
      <c r="CD174" s="46"/>
      <c r="CE174" s="46"/>
      <c r="CF174" s="46"/>
      <c r="CG174" s="46"/>
      <c r="CH174" s="46"/>
      <c r="CI174" s="46"/>
      <c r="CJ174" s="46"/>
      <c r="CK174" s="46"/>
      <c r="CL174" s="46"/>
      <c r="CM174" s="46"/>
      <c r="CN174" s="46"/>
      <c r="CO174" s="46"/>
      <c r="CP174" s="46"/>
      <c r="CQ174" s="46"/>
      <c r="CR174" s="46"/>
      <c r="CS174" s="46"/>
      <c r="CT174" s="46"/>
      <c r="CU174" s="46"/>
      <c r="CV174" s="46"/>
      <c r="CW174" s="46"/>
      <c r="CX174" s="46"/>
      <c r="CY174" s="46"/>
      <c r="CZ174" s="46"/>
      <c r="DA174" s="46"/>
      <c r="DB174" s="46"/>
      <c r="DC174" s="46"/>
      <c r="DD174" s="46"/>
      <c r="DE174" s="46"/>
      <c r="DF174" s="46"/>
      <c r="DG174" s="46"/>
      <c r="DH174" s="46"/>
      <c r="DI174" s="46"/>
      <c r="DJ174" s="46"/>
      <c r="DK174" s="46"/>
      <c r="DL174" s="46"/>
      <c r="DM174" s="46"/>
      <c r="DN174" s="46"/>
      <c r="DO174" s="46"/>
      <c r="DP174" s="46"/>
      <c r="DQ174" s="46"/>
      <c r="DR174" s="46"/>
      <c r="DS174" s="46"/>
      <c r="DT174" s="46"/>
      <c r="DU174" s="46"/>
      <c r="DV174" s="46"/>
      <c r="DW174" s="46"/>
      <c r="DX174" s="46"/>
      <c r="DY174" s="46"/>
      <c r="DZ174" s="46"/>
      <c r="EA174" s="46"/>
      <c r="EB174" s="46"/>
      <c r="EC174" s="46"/>
      <c r="ED174" s="46"/>
      <c r="EE174" s="46"/>
      <c r="EF174" s="46"/>
      <c r="EG174" s="46"/>
      <c r="EH174" s="46"/>
      <c r="EI174" s="46"/>
      <c r="EJ174" s="46"/>
      <c r="EK174" s="46"/>
      <c r="EL174" s="46"/>
      <c r="EM174" s="46"/>
      <c r="EN174" s="46"/>
      <c r="EO174" s="46"/>
      <c r="EP174" s="46"/>
      <c r="EQ174" s="46"/>
      <c r="ER174" s="46"/>
      <c r="ES174" s="46"/>
      <c r="ET174" s="46"/>
      <c r="EU174" s="46"/>
      <c r="EV174" s="46"/>
      <c r="EW174" s="46"/>
      <c r="EX174" s="46"/>
      <c r="EY174" s="46"/>
      <c r="EZ174" s="46"/>
      <c r="FA174" s="46"/>
      <c r="FB174" s="46"/>
      <c r="FC174" s="46"/>
      <c r="FD174" s="46"/>
      <c r="FE174" s="46"/>
      <c r="FF174" s="46"/>
      <c r="FG174" s="46"/>
      <c r="FH174" s="46"/>
      <c r="FI174" s="46"/>
      <c r="FJ174" s="46"/>
      <c r="FK174" s="46"/>
      <c r="FL174" s="46"/>
      <c r="FM174" s="46"/>
      <c r="FN174" s="46"/>
      <c r="FO174" s="46"/>
      <c r="FP174" s="46"/>
      <c r="FQ174" s="46"/>
      <c r="FR174" s="46"/>
      <c r="FS174" s="46"/>
      <c r="FT174" s="46"/>
      <c r="FU174" s="46"/>
      <c r="FV174" s="46"/>
      <c r="FW174" s="46"/>
      <c r="FX174" s="46"/>
      <c r="FY174" s="46"/>
      <c r="FZ174" s="46"/>
      <c r="GA174" s="46"/>
      <c r="GB174" s="46"/>
      <c r="GC174" s="46"/>
      <c r="GD174" s="46"/>
      <c r="GE174" s="46"/>
      <c r="GF174" s="46"/>
      <c r="GG174" s="46"/>
      <c r="GH174" s="46"/>
      <c r="GI174" s="46"/>
      <c r="GJ174" s="46"/>
      <c r="GK174" s="46"/>
      <c r="GL174" s="46"/>
      <c r="GM174" s="46"/>
      <c r="GN174" s="46"/>
      <c r="GO174" s="46"/>
      <c r="GP174" s="46"/>
      <c r="GQ174" s="46"/>
      <c r="GR174" s="46"/>
      <c r="GS174" s="46"/>
      <c r="GT174" s="46"/>
      <c r="GU174" s="46"/>
      <c r="GV174" s="46"/>
      <c r="GW174" s="46"/>
      <c r="GX174" s="46"/>
      <c r="GY174" s="46"/>
      <c r="GZ174" s="46"/>
      <c r="HA174" s="46"/>
      <c r="HB174" s="46"/>
      <c r="HC174" s="46"/>
      <c r="HD174" s="46"/>
      <c r="HE174" s="46"/>
      <c r="HF174" s="46"/>
      <c r="HG174" s="46"/>
      <c r="HH174" s="46"/>
      <c r="HI174" s="46"/>
      <c r="HJ174" s="46"/>
      <c r="HK174" s="46"/>
      <c r="HL174" s="46"/>
      <c r="HM174" s="46"/>
      <c r="HN174" s="46"/>
      <c r="HO174" s="46"/>
      <c r="HP174" s="46"/>
      <c r="HQ174" s="46"/>
      <c r="HR174" s="46"/>
      <c r="HS174" s="46"/>
      <c r="HT174" s="46"/>
    </row>
    <row r="175" spans="1:234" ht="30">
      <c r="A175" s="44"/>
      <c r="B175" s="68" t="s">
        <v>384</v>
      </c>
      <c r="C175" s="93">
        <f t="shared" ref="C175:H175" si="64">C176+C177</f>
        <v>0</v>
      </c>
      <c r="D175" s="93">
        <f t="shared" si="64"/>
        <v>0</v>
      </c>
      <c r="E175" s="93">
        <f t="shared" si="64"/>
        <v>0</v>
      </c>
      <c r="F175" s="93">
        <f t="shared" si="64"/>
        <v>0</v>
      </c>
      <c r="G175" s="93">
        <f t="shared" si="64"/>
        <v>0</v>
      </c>
      <c r="H175" s="93">
        <f t="shared" si="64"/>
        <v>0</v>
      </c>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6"/>
      <c r="CD175" s="46"/>
      <c r="CE175" s="46"/>
      <c r="CF175" s="46"/>
      <c r="CG175" s="46"/>
      <c r="CH175" s="46"/>
      <c r="CI175" s="46"/>
      <c r="CJ175" s="46"/>
      <c r="CK175" s="46"/>
      <c r="CL175" s="46"/>
      <c r="CM175" s="46"/>
      <c r="CN175" s="46"/>
      <c r="CO175" s="46"/>
      <c r="CP175" s="46"/>
      <c r="CQ175" s="46"/>
      <c r="CR175" s="46"/>
      <c r="CS175" s="46"/>
      <c r="CT175" s="46"/>
      <c r="CU175" s="46"/>
      <c r="CV175" s="46"/>
      <c r="CW175" s="46"/>
      <c r="CX175" s="46"/>
      <c r="CY175" s="46"/>
      <c r="CZ175" s="46"/>
      <c r="DA175" s="46"/>
      <c r="DB175" s="46"/>
      <c r="DC175" s="46"/>
      <c r="DD175" s="46"/>
      <c r="DE175" s="46"/>
      <c r="DF175" s="46"/>
      <c r="DG175" s="46"/>
      <c r="DH175" s="46"/>
      <c r="DI175" s="46"/>
      <c r="DJ175" s="46"/>
      <c r="DK175" s="46"/>
      <c r="DL175" s="46"/>
      <c r="DM175" s="46"/>
      <c r="DN175" s="46"/>
      <c r="DO175" s="46"/>
      <c r="DP175" s="46"/>
      <c r="DQ175" s="46"/>
      <c r="DR175" s="46"/>
      <c r="DS175" s="46"/>
      <c r="DT175" s="46"/>
      <c r="DU175" s="46"/>
      <c r="DV175" s="46"/>
      <c r="DW175" s="46"/>
      <c r="DX175" s="46"/>
      <c r="DY175" s="46"/>
      <c r="DZ175" s="46"/>
      <c r="EA175" s="46"/>
      <c r="EB175" s="46"/>
      <c r="EC175" s="46"/>
      <c r="ED175" s="46"/>
      <c r="EE175" s="46"/>
      <c r="EF175" s="46"/>
      <c r="EG175" s="46"/>
      <c r="EH175" s="46"/>
      <c r="EI175" s="46"/>
      <c r="EJ175" s="46"/>
      <c r="EK175" s="46"/>
      <c r="EL175" s="46"/>
      <c r="EM175" s="46"/>
      <c r="EN175" s="46"/>
      <c r="EO175" s="46"/>
      <c r="EP175" s="46"/>
      <c r="EQ175" s="46"/>
      <c r="ER175" s="46"/>
      <c r="ES175" s="46"/>
      <c r="ET175" s="46"/>
      <c r="EU175" s="46"/>
      <c r="EV175" s="46"/>
      <c r="EW175" s="46"/>
      <c r="EX175" s="46"/>
      <c r="EY175" s="46"/>
      <c r="EZ175" s="46"/>
      <c r="FA175" s="46"/>
      <c r="FB175" s="46"/>
      <c r="FC175" s="46"/>
      <c r="FD175" s="46"/>
      <c r="FE175" s="46"/>
      <c r="FF175" s="46"/>
      <c r="FG175" s="46"/>
      <c r="FH175" s="46"/>
      <c r="FI175" s="46"/>
      <c r="FJ175" s="46"/>
      <c r="FK175" s="46"/>
      <c r="FL175" s="46"/>
      <c r="FM175" s="46"/>
      <c r="FN175" s="46"/>
      <c r="FO175" s="46"/>
      <c r="FP175" s="46"/>
      <c r="FQ175" s="46"/>
      <c r="FR175" s="46"/>
      <c r="FS175" s="46"/>
      <c r="FT175" s="46"/>
      <c r="FU175" s="46"/>
      <c r="FV175" s="46"/>
      <c r="FW175" s="46"/>
      <c r="FX175" s="46"/>
      <c r="FY175" s="46"/>
      <c r="FZ175" s="46"/>
      <c r="GA175" s="46"/>
      <c r="GB175" s="46"/>
      <c r="GC175" s="46"/>
      <c r="GD175" s="46"/>
      <c r="GE175" s="46"/>
      <c r="GF175" s="46"/>
      <c r="GG175" s="46"/>
      <c r="GH175" s="46"/>
      <c r="GI175" s="46"/>
      <c r="GJ175" s="46"/>
      <c r="GK175" s="46"/>
      <c r="GL175" s="46"/>
      <c r="GM175" s="46"/>
      <c r="GN175" s="46"/>
      <c r="GO175" s="46"/>
      <c r="GP175" s="46"/>
      <c r="GQ175" s="46"/>
      <c r="GR175" s="46"/>
      <c r="GS175" s="46"/>
      <c r="GT175" s="46"/>
      <c r="GU175" s="46"/>
      <c r="GV175" s="46"/>
      <c r="GW175" s="46"/>
      <c r="GX175" s="46"/>
      <c r="GY175" s="46"/>
      <c r="GZ175" s="46"/>
      <c r="HA175" s="46"/>
      <c r="HB175" s="46"/>
      <c r="HC175" s="46"/>
      <c r="HD175" s="46"/>
      <c r="HE175" s="46"/>
      <c r="HF175" s="46"/>
      <c r="HG175" s="46"/>
      <c r="HH175" s="46"/>
      <c r="HI175" s="46"/>
      <c r="HJ175" s="46"/>
      <c r="HK175" s="46"/>
      <c r="HL175" s="46"/>
      <c r="HM175" s="46"/>
      <c r="HN175" s="46"/>
      <c r="HO175" s="46"/>
      <c r="HP175" s="46"/>
      <c r="HQ175" s="46"/>
      <c r="HR175" s="46"/>
      <c r="HS175" s="46"/>
      <c r="HT175" s="46"/>
    </row>
    <row r="176" spans="1:234">
      <c r="A176" s="44"/>
      <c r="B176" s="68" t="s">
        <v>347</v>
      </c>
      <c r="C176" s="93"/>
      <c r="D176" s="92"/>
      <c r="E176" s="92"/>
      <c r="F176" s="92"/>
      <c r="G176" s="72"/>
      <c r="H176" s="72"/>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c r="DY176" s="46"/>
      <c r="DZ176" s="46"/>
      <c r="EA176" s="46"/>
      <c r="EB176" s="46"/>
      <c r="EC176" s="46"/>
      <c r="ED176" s="46"/>
      <c r="EE176" s="46"/>
      <c r="EF176" s="46"/>
      <c r="EG176" s="46"/>
      <c r="EH176" s="46"/>
      <c r="EI176" s="46"/>
      <c r="EJ176" s="46"/>
      <c r="EK176" s="46"/>
      <c r="EL176" s="46"/>
      <c r="EM176" s="46"/>
      <c r="EN176" s="46"/>
      <c r="EO176" s="46"/>
      <c r="EP176" s="46"/>
      <c r="EQ176" s="46"/>
      <c r="ER176" s="46"/>
      <c r="ES176" s="46"/>
      <c r="ET176" s="46"/>
      <c r="EU176" s="46"/>
      <c r="EV176" s="46"/>
      <c r="EW176" s="46"/>
      <c r="EX176" s="46"/>
      <c r="EY176" s="46"/>
      <c r="EZ176" s="46"/>
      <c r="FA176" s="46"/>
      <c r="FB176" s="46"/>
      <c r="FC176" s="46"/>
      <c r="FD176" s="46"/>
      <c r="FE176" s="46"/>
      <c r="FF176" s="46"/>
      <c r="FG176" s="46"/>
      <c r="FH176" s="46"/>
      <c r="FI176" s="46"/>
      <c r="FJ176" s="46"/>
      <c r="FK176" s="46"/>
      <c r="FL176" s="46"/>
      <c r="FM176" s="46"/>
      <c r="FN176" s="46"/>
      <c r="FO176" s="46"/>
      <c r="FP176" s="46"/>
      <c r="FQ176" s="46"/>
      <c r="FR176" s="46"/>
      <c r="FS176" s="46"/>
      <c r="FT176" s="46"/>
      <c r="FU176" s="46"/>
      <c r="FV176" s="46"/>
      <c r="FW176" s="46"/>
      <c r="FX176" s="46"/>
      <c r="FY176" s="46"/>
      <c r="FZ176" s="46"/>
      <c r="GA176" s="46"/>
      <c r="GB176" s="46"/>
      <c r="GC176" s="46"/>
      <c r="GD176" s="46"/>
      <c r="GE176" s="46"/>
      <c r="GF176" s="46"/>
      <c r="GG176" s="46"/>
      <c r="GH176" s="46"/>
      <c r="GI176" s="46"/>
      <c r="GJ176" s="46"/>
      <c r="GK176" s="46"/>
      <c r="GL176" s="46"/>
      <c r="GM176" s="46"/>
      <c r="GN176" s="46"/>
      <c r="GO176" s="46"/>
      <c r="GP176" s="46"/>
      <c r="GQ176" s="46"/>
      <c r="GR176" s="46"/>
      <c r="GS176" s="46"/>
      <c r="GT176" s="46"/>
      <c r="GU176" s="46"/>
      <c r="GV176" s="46"/>
      <c r="GW176" s="46"/>
      <c r="GX176" s="46"/>
      <c r="GY176" s="46"/>
      <c r="GZ176" s="46"/>
      <c r="HA176" s="46"/>
      <c r="HB176" s="46"/>
      <c r="HC176" s="46"/>
      <c r="HD176" s="46"/>
      <c r="HE176" s="46"/>
      <c r="HF176" s="46"/>
      <c r="HG176" s="46"/>
      <c r="HH176" s="46"/>
      <c r="HI176" s="46"/>
      <c r="HJ176" s="46"/>
      <c r="HK176" s="46"/>
      <c r="HL176" s="46"/>
      <c r="HM176" s="46"/>
      <c r="HN176" s="46"/>
      <c r="HO176" s="46"/>
      <c r="HP176" s="46"/>
      <c r="HQ176" s="46"/>
      <c r="HR176" s="46"/>
      <c r="HS176" s="46"/>
      <c r="HT176" s="46"/>
    </row>
    <row r="177" spans="1:228" ht="60">
      <c r="A177" s="49"/>
      <c r="B177" s="68" t="s">
        <v>349</v>
      </c>
      <c r="C177" s="93"/>
      <c r="D177" s="92"/>
      <c r="E177" s="92"/>
      <c r="F177" s="92"/>
      <c r="G177" s="72"/>
      <c r="H177" s="72"/>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c r="DY177" s="46"/>
      <c r="DZ177" s="46"/>
      <c r="EA177" s="46"/>
      <c r="EB177" s="46"/>
      <c r="EC177" s="46"/>
      <c r="ED177" s="46"/>
      <c r="EE177" s="46"/>
      <c r="EF177" s="46"/>
      <c r="EG177" s="46"/>
      <c r="EH177" s="46"/>
      <c r="EI177" s="46"/>
      <c r="EJ177" s="46"/>
      <c r="EK177" s="46"/>
      <c r="EL177" s="46"/>
      <c r="EM177" s="46"/>
      <c r="EN177" s="46"/>
      <c r="EO177" s="46"/>
      <c r="EP177" s="46"/>
      <c r="EQ177" s="46"/>
      <c r="ER177" s="46"/>
      <c r="ES177" s="46"/>
      <c r="ET177" s="46"/>
      <c r="EU177" s="46"/>
      <c r="EV177" s="46"/>
      <c r="EW177" s="46"/>
      <c r="EX177" s="46"/>
      <c r="EY177" s="46"/>
      <c r="EZ177" s="46"/>
      <c r="FA177" s="46"/>
      <c r="FB177" s="46"/>
      <c r="FC177" s="46"/>
      <c r="FD177" s="46"/>
      <c r="FE177" s="46"/>
      <c r="FF177" s="46"/>
      <c r="FG177" s="46"/>
      <c r="FH177" s="46"/>
      <c r="FI177" s="46"/>
      <c r="FJ177" s="46"/>
      <c r="FK177" s="46"/>
      <c r="FL177" s="46"/>
      <c r="FM177" s="46"/>
      <c r="FN177" s="46"/>
      <c r="FO177" s="46"/>
      <c r="FP177" s="46"/>
      <c r="FQ177" s="46"/>
      <c r="FR177" s="46"/>
      <c r="FS177" s="46"/>
      <c r="FT177" s="46"/>
      <c r="FU177" s="46"/>
      <c r="FV177" s="46"/>
      <c r="FW177" s="46"/>
      <c r="FX177" s="46"/>
      <c r="FY177" s="46"/>
      <c r="FZ177" s="46"/>
      <c r="GA177" s="46"/>
      <c r="GB177" s="46"/>
      <c r="GC177" s="46"/>
      <c r="GD177" s="46"/>
      <c r="GE177" s="46"/>
      <c r="GF177" s="46"/>
      <c r="GG177" s="46"/>
      <c r="GH177" s="46"/>
      <c r="GI177" s="46"/>
      <c r="GJ177" s="46"/>
      <c r="GK177" s="46"/>
      <c r="GL177" s="46"/>
      <c r="GM177" s="46"/>
      <c r="GN177" s="46"/>
      <c r="GO177" s="46"/>
      <c r="GP177" s="46"/>
      <c r="GQ177" s="46"/>
      <c r="GR177" s="46"/>
      <c r="GS177" s="46"/>
      <c r="GT177" s="46"/>
      <c r="GU177" s="46"/>
      <c r="GV177" s="46"/>
      <c r="GW177" s="46"/>
      <c r="GX177" s="46"/>
      <c r="GY177" s="46"/>
      <c r="GZ177" s="46"/>
      <c r="HA177" s="46"/>
      <c r="HB177" s="46"/>
      <c r="HC177" s="46"/>
      <c r="HD177" s="46"/>
      <c r="HE177" s="46"/>
      <c r="HF177" s="46"/>
      <c r="HG177" s="46"/>
      <c r="HH177" s="46"/>
      <c r="HI177" s="46"/>
      <c r="HJ177" s="46"/>
      <c r="HK177" s="46"/>
      <c r="HL177" s="46"/>
      <c r="HM177" s="46"/>
      <c r="HN177" s="46"/>
      <c r="HO177" s="46"/>
      <c r="HP177" s="46"/>
      <c r="HQ177" s="46"/>
      <c r="HR177" s="46"/>
      <c r="HS177" s="46"/>
      <c r="HT177" s="46"/>
    </row>
    <row r="178" spans="1:228" ht="30" customHeight="1">
      <c r="A178" s="49"/>
      <c r="B178" s="68" t="s">
        <v>385</v>
      </c>
      <c r="C178" s="93"/>
      <c r="D178" s="92"/>
      <c r="E178" s="92"/>
      <c r="F178" s="92"/>
      <c r="G178" s="72"/>
      <c r="H178" s="72"/>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c r="CL178" s="46"/>
      <c r="CM178" s="46"/>
      <c r="CN178" s="46"/>
      <c r="CO178" s="46"/>
      <c r="CP178" s="46"/>
      <c r="CQ178" s="46"/>
      <c r="CR178" s="46"/>
      <c r="CS178" s="46"/>
      <c r="CT178" s="46"/>
      <c r="CU178" s="46"/>
      <c r="CV178" s="46"/>
      <c r="CW178" s="46"/>
      <c r="CX178" s="46"/>
      <c r="CY178" s="46"/>
      <c r="CZ178" s="46"/>
      <c r="DA178" s="46"/>
      <c r="DB178" s="46"/>
      <c r="DC178" s="46"/>
      <c r="DD178" s="46"/>
      <c r="DE178" s="46"/>
      <c r="DF178" s="46"/>
      <c r="DG178" s="46"/>
      <c r="DH178" s="46"/>
      <c r="DI178" s="46"/>
      <c r="DJ178" s="46"/>
      <c r="DK178" s="46"/>
      <c r="DL178" s="46"/>
      <c r="DM178" s="46"/>
      <c r="DN178" s="46"/>
      <c r="DO178" s="46"/>
      <c r="DP178" s="46"/>
      <c r="DQ178" s="46"/>
      <c r="DR178" s="46"/>
      <c r="DS178" s="46"/>
      <c r="DT178" s="46"/>
      <c r="DU178" s="46"/>
      <c r="DV178" s="46"/>
      <c r="DW178" s="46"/>
      <c r="DX178" s="46"/>
      <c r="DY178" s="46"/>
      <c r="DZ178" s="46"/>
      <c r="EA178" s="46"/>
      <c r="EB178" s="46"/>
      <c r="EC178" s="46"/>
      <c r="ED178" s="46"/>
      <c r="EE178" s="46"/>
      <c r="EF178" s="46"/>
      <c r="EG178" s="46"/>
      <c r="EH178" s="46"/>
      <c r="EI178" s="46"/>
      <c r="EJ178" s="46"/>
      <c r="EK178" s="46"/>
      <c r="EL178" s="46"/>
      <c r="EM178" s="46"/>
      <c r="EN178" s="46"/>
      <c r="EO178" s="46"/>
      <c r="EP178" s="46"/>
      <c r="EQ178" s="46"/>
      <c r="ER178" s="46"/>
      <c r="ES178" s="46"/>
      <c r="ET178" s="46"/>
      <c r="EU178" s="46"/>
      <c r="EV178" s="46"/>
      <c r="EW178" s="46"/>
      <c r="EX178" s="46"/>
      <c r="EY178" s="46"/>
      <c r="EZ178" s="46"/>
      <c r="FA178" s="46"/>
      <c r="FB178" s="46"/>
      <c r="FC178" s="46"/>
      <c r="FD178" s="46"/>
      <c r="FE178" s="46"/>
      <c r="FF178" s="46"/>
      <c r="FG178" s="46"/>
      <c r="FH178" s="46"/>
      <c r="FI178" s="46"/>
      <c r="FJ178" s="46"/>
      <c r="FK178" s="46"/>
      <c r="FL178" s="46"/>
      <c r="FM178" s="46"/>
      <c r="FN178" s="46"/>
      <c r="FO178" s="46"/>
      <c r="FP178" s="46"/>
      <c r="FQ178" s="46"/>
      <c r="FR178" s="46"/>
      <c r="FS178" s="46"/>
      <c r="FT178" s="46"/>
      <c r="FU178" s="46"/>
      <c r="FV178" s="46"/>
      <c r="FW178" s="46"/>
      <c r="FX178" s="46"/>
      <c r="FY178" s="46"/>
      <c r="FZ178" s="46"/>
      <c r="GA178" s="46"/>
      <c r="GB178" s="46"/>
      <c r="GC178" s="46"/>
      <c r="GD178" s="46"/>
      <c r="GE178" s="46"/>
      <c r="GF178" s="46"/>
      <c r="GG178" s="46"/>
      <c r="GH178" s="46"/>
      <c r="GI178" s="46"/>
      <c r="GJ178" s="46"/>
      <c r="GK178" s="46"/>
      <c r="GL178" s="46"/>
      <c r="GM178" s="46"/>
      <c r="GN178" s="46"/>
      <c r="GO178" s="46"/>
      <c r="GP178" s="46"/>
      <c r="GQ178" s="46"/>
      <c r="GR178" s="46"/>
      <c r="GS178" s="46"/>
      <c r="GT178" s="46"/>
      <c r="GU178" s="46"/>
      <c r="GV178" s="46"/>
      <c r="GW178" s="46"/>
      <c r="GX178" s="46"/>
      <c r="GY178" s="46"/>
      <c r="GZ178" s="46"/>
      <c r="HA178" s="46"/>
      <c r="HB178" s="46"/>
      <c r="HC178" s="46"/>
      <c r="HD178" s="46"/>
      <c r="HE178" s="46"/>
      <c r="HF178" s="46"/>
      <c r="HG178" s="46"/>
      <c r="HH178" s="46"/>
      <c r="HI178" s="46"/>
      <c r="HJ178" s="46"/>
      <c r="HK178" s="46"/>
      <c r="HL178" s="46"/>
      <c r="HM178" s="46"/>
      <c r="HN178" s="46"/>
      <c r="HO178" s="46"/>
      <c r="HP178" s="46"/>
      <c r="HQ178" s="46"/>
      <c r="HR178" s="46"/>
      <c r="HS178" s="46"/>
      <c r="HT178" s="46"/>
    </row>
    <row r="179" spans="1:228" ht="16.5" customHeight="1">
      <c r="A179" s="49"/>
      <c r="B179" s="51" t="s">
        <v>340</v>
      </c>
      <c r="C179" s="93"/>
      <c r="D179" s="92"/>
      <c r="E179" s="92"/>
      <c r="F179" s="92"/>
      <c r="G179" s="72"/>
      <c r="H179" s="72"/>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c r="CL179" s="46"/>
      <c r="CM179" s="46"/>
      <c r="CN179" s="46"/>
      <c r="CO179" s="46"/>
      <c r="CP179" s="46"/>
      <c r="CQ179" s="46"/>
      <c r="CR179" s="46"/>
      <c r="CS179" s="46"/>
      <c r="CT179" s="46"/>
      <c r="CU179" s="46"/>
      <c r="CV179" s="46"/>
      <c r="CW179" s="46"/>
      <c r="CX179" s="46"/>
      <c r="CY179" s="46"/>
      <c r="CZ179" s="46"/>
      <c r="DA179" s="46"/>
      <c r="DB179" s="46"/>
      <c r="DC179" s="46"/>
      <c r="DD179" s="46"/>
      <c r="DE179" s="46"/>
      <c r="DF179" s="46"/>
      <c r="DG179" s="46"/>
      <c r="DH179" s="46"/>
      <c r="DI179" s="46"/>
      <c r="DJ179" s="46"/>
      <c r="DK179" s="46"/>
      <c r="DL179" s="46"/>
      <c r="DM179" s="46"/>
      <c r="DN179" s="46"/>
      <c r="DO179" s="46"/>
      <c r="DP179" s="46"/>
      <c r="DQ179" s="46"/>
      <c r="DR179" s="46"/>
      <c r="DS179" s="46"/>
      <c r="DT179" s="46"/>
      <c r="DU179" s="46"/>
      <c r="DV179" s="46"/>
      <c r="DW179" s="46"/>
      <c r="DX179" s="46"/>
      <c r="DY179" s="46"/>
      <c r="DZ179" s="46"/>
      <c r="EA179" s="46"/>
      <c r="EB179" s="46"/>
      <c r="EC179" s="46"/>
      <c r="ED179" s="46"/>
      <c r="EE179" s="46"/>
      <c r="EF179" s="46"/>
      <c r="EG179" s="46"/>
      <c r="EH179" s="46"/>
      <c r="EI179" s="46"/>
      <c r="EJ179" s="46"/>
      <c r="EK179" s="46"/>
      <c r="EL179" s="46"/>
      <c r="EM179" s="46"/>
      <c r="EN179" s="46"/>
      <c r="EO179" s="46"/>
      <c r="EP179" s="46"/>
      <c r="EQ179" s="46"/>
      <c r="ER179" s="46"/>
      <c r="ES179" s="46"/>
      <c r="ET179" s="46"/>
      <c r="EU179" s="46"/>
      <c r="EV179" s="46"/>
      <c r="EW179" s="46"/>
      <c r="EX179" s="46"/>
      <c r="EY179" s="46"/>
      <c r="EZ179" s="46"/>
      <c r="FA179" s="46"/>
      <c r="FB179" s="46"/>
      <c r="FC179" s="46"/>
      <c r="FD179" s="46"/>
      <c r="FE179" s="46"/>
      <c r="FF179" s="46"/>
      <c r="FG179" s="46"/>
      <c r="FH179" s="46"/>
      <c r="FI179" s="46"/>
      <c r="FJ179" s="46"/>
      <c r="FK179" s="46"/>
      <c r="FL179" s="46"/>
      <c r="FM179" s="46"/>
      <c r="FN179" s="46"/>
      <c r="FO179" s="46"/>
      <c r="FP179" s="46"/>
      <c r="FQ179" s="46"/>
      <c r="FR179" s="46"/>
      <c r="FS179" s="46"/>
      <c r="FT179" s="46"/>
      <c r="FU179" s="46"/>
      <c r="FV179" s="46"/>
      <c r="FW179" s="46"/>
      <c r="FX179" s="46"/>
      <c r="FY179" s="46"/>
      <c r="FZ179" s="46"/>
      <c r="GA179" s="46"/>
      <c r="GB179" s="46"/>
      <c r="GC179" s="46"/>
      <c r="GD179" s="46"/>
      <c r="GE179" s="46"/>
      <c r="GF179" s="46"/>
      <c r="GG179" s="46"/>
      <c r="GH179" s="46"/>
      <c r="GI179" s="46"/>
      <c r="GJ179" s="46"/>
      <c r="GK179" s="46"/>
      <c r="GL179" s="46"/>
      <c r="GM179" s="46"/>
      <c r="GN179" s="46"/>
      <c r="GO179" s="46"/>
      <c r="GP179" s="46"/>
      <c r="GQ179" s="46"/>
      <c r="GR179" s="46"/>
      <c r="GS179" s="46"/>
      <c r="GT179" s="46"/>
      <c r="GU179" s="46"/>
      <c r="GV179" s="46"/>
      <c r="GW179" s="46"/>
      <c r="GX179" s="46"/>
      <c r="GY179" s="46"/>
      <c r="GZ179" s="46"/>
      <c r="HA179" s="46"/>
      <c r="HB179" s="46"/>
      <c r="HC179" s="46"/>
      <c r="HD179" s="46"/>
      <c r="HE179" s="46"/>
      <c r="HF179" s="46"/>
      <c r="HG179" s="46"/>
      <c r="HH179" s="46"/>
      <c r="HI179" s="46"/>
      <c r="HJ179" s="46"/>
      <c r="HK179" s="46"/>
      <c r="HL179" s="46"/>
      <c r="HM179" s="46"/>
      <c r="HN179" s="46"/>
      <c r="HO179" s="46"/>
      <c r="HP179" s="46"/>
      <c r="HQ179" s="46"/>
      <c r="HR179" s="46"/>
      <c r="HS179" s="46"/>
      <c r="HT179" s="46"/>
    </row>
    <row r="180" spans="1:228">
      <c r="A180" s="44" t="s">
        <v>386</v>
      </c>
      <c r="B180" s="104" t="s">
        <v>387</v>
      </c>
      <c r="C180" s="92">
        <f>C181+C182+C183</f>
        <v>0</v>
      </c>
      <c r="D180" s="92">
        <f t="shared" ref="D180:H180" si="65">D181+D182+D183</f>
        <v>11744380</v>
      </c>
      <c r="E180" s="92">
        <f t="shared" si="65"/>
        <v>11692930</v>
      </c>
      <c r="F180" s="92">
        <f t="shared" si="65"/>
        <v>6348510</v>
      </c>
      <c r="G180" s="92">
        <f t="shared" si="65"/>
        <v>4372573</v>
      </c>
      <c r="H180" s="92">
        <f t="shared" si="65"/>
        <v>1845770</v>
      </c>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c r="DA180" s="46"/>
      <c r="DB180" s="46"/>
      <c r="DC180" s="46"/>
      <c r="DD180" s="46"/>
      <c r="DE180" s="46"/>
      <c r="DF180" s="46"/>
      <c r="DG180" s="46"/>
      <c r="DH180" s="46"/>
      <c r="DI180" s="46"/>
      <c r="DJ180" s="46"/>
      <c r="DK180" s="46"/>
      <c r="DL180" s="46"/>
      <c r="DM180" s="46"/>
      <c r="DN180" s="46"/>
      <c r="DO180" s="46"/>
      <c r="DP180" s="46"/>
      <c r="DQ180" s="46"/>
      <c r="DR180" s="46"/>
      <c r="DS180" s="46"/>
      <c r="DT180" s="46"/>
      <c r="DU180" s="46"/>
      <c r="DV180" s="46"/>
      <c r="DW180" s="46"/>
      <c r="DX180" s="46"/>
      <c r="DY180" s="46"/>
      <c r="DZ180" s="46"/>
      <c r="EA180" s="46"/>
      <c r="EB180" s="46"/>
      <c r="EC180" s="46"/>
      <c r="ED180" s="46"/>
      <c r="EE180" s="46"/>
      <c r="EF180" s="46"/>
      <c r="EG180" s="46"/>
      <c r="EH180" s="46"/>
      <c r="EI180" s="46"/>
      <c r="EJ180" s="46"/>
      <c r="EK180" s="46"/>
      <c r="EL180" s="46"/>
      <c r="EM180" s="46"/>
      <c r="EN180" s="46"/>
      <c r="EO180" s="46"/>
      <c r="EP180" s="46"/>
      <c r="EQ180" s="46"/>
      <c r="ER180" s="46"/>
      <c r="ES180" s="46"/>
      <c r="ET180" s="46"/>
      <c r="EU180" s="46"/>
      <c r="EV180" s="46"/>
      <c r="EW180" s="46"/>
      <c r="EX180" s="46"/>
      <c r="EY180" s="46"/>
      <c r="EZ180" s="46"/>
      <c r="FA180" s="46"/>
      <c r="FB180" s="46"/>
      <c r="FC180" s="46"/>
      <c r="FD180" s="46"/>
      <c r="FE180" s="46"/>
      <c r="FF180" s="46"/>
      <c r="FG180" s="46"/>
      <c r="FH180" s="46"/>
      <c r="FI180" s="46"/>
      <c r="FJ180" s="46"/>
      <c r="FK180" s="46"/>
      <c r="FL180" s="46"/>
      <c r="FM180" s="46"/>
      <c r="FN180" s="46"/>
      <c r="FO180" s="46"/>
      <c r="FP180" s="46"/>
      <c r="FQ180" s="46"/>
      <c r="FR180" s="46"/>
      <c r="FS180" s="46"/>
      <c r="FT180" s="46"/>
      <c r="FU180" s="46"/>
      <c r="FV180" s="46"/>
      <c r="FW180" s="46"/>
      <c r="FX180" s="46"/>
      <c r="FY180" s="46"/>
      <c r="FZ180" s="46"/>
      <c r="GA180" s="46"/>
      <c r="GB180" s="46"/>
      <c r="GC180" s="46"/>
      <c r="GD180" s="46"/>
      <c r="GE180" s="46"/>
      <c r="GF180" s="46"/>
      <c r="GG180" s="46"/>
      <c r="GH180" s="46"/>
      <c r="GI180" s="46"/>
      <c r="GJ180" s="46"/>
      <c r="GK180" s="46"/>
      <c r="GL180" s="46"/>
      <c r="GM180" s="46"/>
      <c r="GN180" s="46"/>
      <c r="GO180" s="46"/>
      <c r="GP180" s="46"/>
      <c r="GQ180" s="46"/>
      <c r="GR180" s="46"/>
      <c r="GS180" s="46"/>
      <c r="GT180" s="46"/>
      <c r="GU180" s="46"/>
      <c r="GV180" s="46"/>
      <c r="GW180" s="46"/>
      <c r="GX180" s="46"/>
      <c r="GY180" s="46"/>
      <c r="GZ180" s="46"/>
      <c r="HA180" s="46"/>
      <c r="HB180" s="46"/>
      <c r="HC180" s="46"/>
      <c r="HD180" s="46"/>
      <c r="HE180" s="46"/>
      <c r="HF180" s="46"/>
      <c r="HG180" s="46"/>
      <c r="HH180" s="46"/>
      <c r="HI180" s="46"/>
      <c r="HJ180" s="46"/>
      <c r="HK180" s="46"/>
      <c r="HL180" s="46"/>
      <c r="HM180" s="46"/>
      <c r="HN180" s="46"/>
      <c r="HO180" s="46"/>
      <c r="HP180" s="46"/>
      <c r="HQ180" s="46"/>
      <c r="HR180" s="46"/>
      <c r="HS180" s="46"/>
      <c r="HT180" s="46"/>
    </row>
    <row r="181" spans="1:228" ht="16.5" customHeight="1">
      <c r="A181" s="44"/>
      <c r="B181" s="51" t="s">
        <v>347</v>
      </c>
      <c r="C181" s="92"/>
      <c r="D181" s="92">
        <v>11720000</v>
      </c>
      <c r="E181" s="92">
        <v>11668460</v>
      </c>
      <c r="F181" s="92">
        <v>6324040</v>
      </c>
      <c r="G181" s="72">
        <v>4350430</v>
      </c>
      <c r="H181" s="72">
        <v>1831960</v>
      </c>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46"/>
      <c r="HT181" s="46"/>
    </row>
    <row r="182" spans="1:228" ht="60">
      <c r="A182" s="44"/>
      <c r="B182" s="51" t="s">
        <v>349</v>
      </c>
      <c r="C182" s="92"/>
      <c r="D182" s="92">
        <v>24380</v>
      </c>
      <c r="E182" s="92">
        <v>24470</v>
      </c>
      <c r="F182" s="92">
        <v>24470</v>
      </c>
      <c r="G182" s="72">
        <v>22143</v>
      </c>
      <c r="H182" s="72">
        <v>13810</v>
      </c>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c r="HT182" s="46"/>
    </row>
    <row r="183" spans="1:228">
      <c r="A183" s="44"/>
      <c r="B183" s="51" t="s">
        <v>478</v>
      </c>
      <c r="C183" s="92"/>
      <c r="D183" s="92"/>
      <c r="E183" s="92"/>
      <c r="F183" s="92"/>
      <c r="G183" s="72"/>
      <c r="H183" s="72"/>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c r="FG183" s="46"/>
      <c r="FH183" s="46"/>
      <c r="FI183" s="46"/>
      <c r="FJ183" s="46"/>
      <c r="FK183" s="46"/>
      <c r="FL183" s="46"/>
      <c r="FM183" s="46"/>
      <c r="FN183" s="46"/>
      <c r="FO183" s="46"/>
      <c r="FP183" s="46"/>
      <c r="FQ183" s="46"/>
      <c r="FR183" s="46"/>
      <c r="FS183" s="46"/>
      <c r="FT183" s="46"/>
      <c r="FU183" s="46"/>
      <c r="FV183" s="46"/>
      <c r="FW183" s="46"/>
      <c r="FX183" s="46"/>
      <c r="FY183" s="46"/>
      <c r="FZ183" s="46"/>
      <c r="GA183" s="46"/>
      <c r="GB183" s="46"/>
      <c r="GC183" s="46"/>
      <c r="GD183" s="46"/>
      <c r="GE183" s="46"/>
      <c r="GF183" s="46"/>
      <c r="GG183" s="46"/>
      <c r="GH183" s="46"/>
      <c r="GI183" s="46"/>
      <c r="GJ183" s="46"/>
      <c r="GK183" s="46"/>
      <c r="GL183" s="46"/>
      <c r="GM183" s="46"/>
      <c r="GN183" s="46"/>
      <c r="GO183" s="46"/>
      <c r="GP183" s="46"/>
      <c r="GQ183" s="46"/>
      <c r="GR183" s="46"/>
      <c r="GS183" s="46"/>
      <c r="GT183" s="46"/>
      <c r="GU183" s="46"/>
      <c r="GV183" s="46"/>
      <c r="GW183" s="46"/>
      <c r="GX183" s="46"/>
      <c r="GY183" s="46"/>
      <c r="GZ183" s="46"/>
      <c r="HA183" s="46"/>
      <c r="HB183" s="46"/>
      <c r="HC183" s="46"/>
      <c r="HD183" s="46"/>
      <c r="HE183" s="46"/>
      <c r="HF183" s="46"/>
      <c r="HG183" s="46"/>
      <c r="HH183" s="46"/>
      <c r="HI183" s="46"/>
      <c r="HJ183" s="46"/>
      <c r="HK183" s="46"/>
      <c r="HL183" s="46"/>
      <c r="HM183" s="46"/>
      <c r="HN183" s="46"/>
      <c r="HO183" s="46"/>
      <c r="HP183" s="46"/>
      <c r="HQ183" s="46"/>
      <c r="HR183" s="46"/>
      <c r="HS183" s="46"/>
      <c r="HT183" s="46"/>
    </row>
    <row r="184" spans="1:228" ht="16.5" customHeight="1">
      <c r="A184" s="49"/>
      <c r="B184" s="51" t="s">
        <v>340</v>
      </c>
      <c r="C184" s="92"/>
      <c r="D184" s="92"/>
      <c r="E184" s="92"/>
      <c r="F184" s="92"/>
      <c r="G184" s="72"/>
      <c r="H184" s="72"/>
      <c r="HT184" s="46"/>
    </row>
    <row r="185" spans="1:228">
      <c r="A185" s="49" t="s">
        <v>388</v>
      </c>
      <c r="B185" s="104" t="s">
        <v>389</v>
      </c>
      <c r="C185" s="93">
        <f t="shared" ref="C185:H185" si="66">C186+C187</f>
        <v>0</v>
      </c>
      <c r="D185" s="93">
        <f t="shared" si="66"/>
        <v>3541300</v>
      </c>
      <c r="E185" s="93">
        <f t="shared" si="66"/>
        <v>3470320</v>
      </c>
      <c r="F185" s="93">
        <f t="shared" si="66"/>
        <v>1849920</v>
      </c>
      <c r="G185" s="93">
        <f t="shared" si="66"/>
        <v>1407070</v>
      </c>
      <c r="H185" s="93">
        <f t="shared" si="66"/>
        <v>646060</v>
      </c>
      <c r="HT185" s="46"/>
    </row>
    <row r="186" spans="1:228">
      <c r="A186" s="49"/>
      <c r="B186" s="51" t="s">
        <v>347</v>
      </c>
      <c r="C186" s="93"/>
      <c r="D186" s="92">
        <v>3540000</v>
      </c>
      <c r="E186" s="92">
        <v>3469000</v>
      </c>
      <c r="F186" s="92">
        <v>1848600</v>
      </c>
      <c r="G186" s="122">
        <v>1405770</v>
      </c>
      <c r="H186" s="122">
        <v>644760</v>
      </c>
      <c r="HT186" s="46"/>
    </row>
    <row r="187" spans="1:228" ht="60">
      <c r="A187" s="49"/>
      <c r="B187" s="51" t="s">
        <v>349</v>
      </c>
      <c r="C187" s="93"/>
      <c r="D187" s="92">
        <v>1300</v>
      </c>
      <c r="E187" s="92">
        <v>1320</v>
      </c>
      <c r="F187" s="92">
        <v>1320</v>
      </c>
      <c r="G187" s="122">
        <v>1300</v>
      </c>
      <c r="H187" s="122">
        <v>1300</v>
      </c>
      <c r="HT187" s="46"/>
    </row>
    <row r="188" spans="1:228">
      <c r="A188" s="49"/>
      <c r="B188" s="51" t="s">
        <v>340</v>
      </c>
      <c r="C188" s="93"/>
      <c r="D188" s="92"/>
      <c r="E188" s="92"/>
      <c r="F188" s="92"/>
      <c r="G188" s="122">
        <v>-49016.34</v>
      </c>
      <c r="H188" s="122">
        <v>-49016.34</v>
      </c>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6"/>
      <c r="DO188" s="46"/>
      <c r="DP188" s="46"/>
      <c r="DQ188" s="46"/>
      <c r="DR188" s="46"/>
      <c r="DS188" s="46"/>
      <c r="DT188" s="46"/>
      <c r="DU188" s="46"/>
      <c r="DV188" s="46"/>
      <c r="DW188" s="46"/>
      <c r="DX188" s="46"/>
      <c r="DY188" s="46"/>
      <c r="DZ188" s="46"/>
      <c r="EA188" s="46"/>
      <c r="EB188" s="46"/>
      <c r="EC188" s="46"/>
      <c r="ED188" s="46"/>
      <c r="EE188" s="46"/>
      <c r="EF188" s="46"/>
      <c r="EG188" s="46"/>
      <c r="EH188" s="46"/>
      <c r="EI188" s="46"/>
      <c r="EJ188" s="46"/>
      <c r="EK188" s="46"/>
      <c r="EL188" s="46"/>
      <c r="EM188" s="46"/>
      <c r="EN188" s="46"/>
      <c r="EO188" s="46"/>
      <c r="EP188" s="46"/>
      <c r="EQ188" s="46"/>
      <c r="ER188" s="46"/>
      <c r="ES188" s="46"/>
      <c r="ET188" s="46"/>
      <c r="EU188" s="46"/>
      <c r="EV188" s="46"/>
      <c r="EW188" s="46"/>
      <c r="EX188" s="46"/>
      <c r="EY188" s="46"/>
      <c r="EZ188" s="46"/>
      <c r="FA188" s="46"/>
      <c r="FB188" s="46"/>
      <c r="FC188" s="46"/>
      <c r="FD188" s="46"/>
      <c r="FE188" s="46"/>
      <c r="FF188" s="46"/>
      <c r="FG188" s="46"/>
      <c r="FH188" s="46"/>
      <c r="FI188" s="46"/>
      <c r="FJ188" s="46"/>
      <c r="FK188" s="46"/>
      <c r="FL188" s="46"/>
      <c r="FM188" s="46"/>
      <c r="FN188" s="46"/>
      <c r="FO188" s="46"/>
      <c r="FP188" s="46"/>
      <c r="FQ188" s="46"/>
      <c r="FR188" s="46"/>
      <c r="FS188" s="46"/>
      <c r="FT188" s="46"/>
      <c r="FU188" s="46"/>
      <c r="FV188" s="46"/>
      <c r="FW188" s="46"/>
      <c r="FX188" s="46"/>
      <c r="FY188" s="46"/>
      <c r="FZ188" s="46"/>
      <c r="GA188" s="46"/>
      <c r="GB188" s="46"/>
      <c r="GC188" s="46"/>
      <c r="GD188" s="46"/>
      <c r="GE188" s="46"/>
      <c r="GF188" s="46"/>
      <c r="GG188" s="46"/>
      <c r="GH188" s="46"/>
      <c r="GI188" s="46"/>
      <c r="GJ188" s="46"/>
      <c r="GK188" s="46"/>
      <c r="GL188" s="46"/>
      <c r="GM188" s="46"/>
      <c r="GN188" s="46"/>
      <c r="GO188" s="46"/>
      <c r="GP188" s="46"/>
      <c r="GQ188" s="46"/>
      <c r="GR188" s="46"/>
      <c r="GS188" s="46"/>
      <c r="GT188" s="46"/>
      <c r="GU188" s="46"/>
      <c r="GV188" s="46"/>
      <c r="GW188" s="46"/>
      <c r="GX188" s="46"/>
      <c r="GY188" s="46"/>
      <c r="GZ188" s="46"/>
      <c r="HA188" s="46"/>
      <c r="HB188" s="46"/>
      <c r="HC188" s="46"/>
      <c r="HD188" s="46"/>
      <c r="HE188" s="46"/>
      <c r="HF188" s="46"/>
      <c r="HG188" s="46"/>
      <c r="HH188" s="46"/>
      <c r="HI188" s="46"/>
      <c r="HJ188" s="46"/>
      <c r="HK188" s="46"/>
      <c r="HL188" s="46"/>
      <c r="HM188" s="46"/>
      <c r="HN188" s="46"/>
      <c r="HO188" s="46"/>
      <c r="HP188" s="46"/>
      <c r="HQ188" s="46"/>
      <c r="HR188" s="46"/>
      <c r="HS188" s="46"/>
      <c r="HT188" s="46"/>
    </row>
    <row r="189" spans="1:228">
      <c r="A189" s="49" t="s">
        <v>390</v>
      </c>
      <c r="B189" s="47" t="s">
        <v>391</v>
      </c>
      <c r="C189" s="92">
        <f>+C190+C202+C209+C215+C228</f>
        <v>0</v>
      </c>
      <c r="D189" s="92">
        <f t="shared" ref="D189:H189" si="67">+D190+D202+D209+D215+D228</f>
        <v>105271960</v>
      </c>
      <c r="E189" s="92">
        <f t="shared" si="67"/>
        <v>104952640</v>
      </c>
      <c r="F189" s="92">
        <f t="shared" si="67"/>
        <v>56601930</v>
      </c>
      <c r="G189" s="92">
        <f t="shared" si="67"/>
        <v>41069525.299999997</v>
      </c>
      <c r="H189" s="92">
        <f t="shared" si="67"/>
        <v>17167331.440000001</v>
      </c>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6"/>
      <c r="FP189" s="46"/>
      <c r="FQ189" s="46"/>
      <c r="FR189" s="46"/>
      <c r="FS189" s="46"/>
      <c r="FT189" s="46"/>
      <c r="FU189" s="46"/>
      <c r="FV189" s="46"/>
      <c r="FW189" s="46"/>
      <c r="FX189" s="46"/>
      <c r="FY189" s="46"/>
      <c r="FZ189" s="46"/>
      <c r="GA189" s="46"/>
      <c r="GB189" s="46"/>
      <c r="GC189" s="46"/>
      <c r="GD189" s="46"/>
      <c r="GE189" s="46"/>
      <c r="GF189" s="46"/>
      <c r="GG189" s="46"/>
      <c r="GH189" s="46"/>
      <c r="GI189" s="46"/>
      <c r="GJ189" s="46"/>
      <c r="GK189" s="46"/>
      <c r="GL189" s="46"/>
      <c r="GM189" s="46"/>
      <c r="GN189" s="46"/>
      <c r="GO189" s="46"/>
      <c r="GP189" s="46"/>
      <c r="GQ189" s="46"/>
      <c r="GR189" s="46"/>
      <c r="GS189" s="46"/>
      <c r="GT189" s="46"/>
      <c r="GU189" s="46"/>
      <c r="GV189" s="46"/>
      <c r="GW189" s="46"/>
      <c r="GX189" s="46"/>
      <c r="GY189" s="46"/>
      <c r="GZ189" s="46"/>
      <c r="HA189" s="46"/>
      <c r="HB189" s="46"/>
      <c r="HC189" s="46"/>
      <c r="HD189" s="46"/>
      <c r="HE189" s="46"/>
      <c r="HF189" s="46"/>
      <c r="HG189" s="46"/>
      <c r="HH189" s="46"/>
      <c r="HI189" s="46"/>
      <c r="HJ189" s="46"/>
      <c r="HK189" s="46"/>
      <c r="HL189" s="46"/>
      <c r="HM189" s="46"/>
      <c r="HN189" s="46"/>
      <c r="HO189" s="46"/>
      <c r="HP189" s="46"/>
      <c r="HQ189" s="46"/>
      <c r="HR189" s="46"/>
      <c r="HS189" s="46"/>
    </row>
    <row r="190" spans="1:228">
      <c r="A190" s="49" t="s">
        <v>392</v>
      </c>
      <c r="B190" s="47" t="s">
        <v>393</v>
      </c>
      <c r="C190" s="92">
        <f>+C191+C195+C196+C197+C198+C199+C200</f>
        <v>0</v>
      </c>
      <c r="D190" s="92">
        <f t="shared" ref="D190:H190" si="68">+D191+D195+D196+D197+D198+D199+D200</f>
        <v>58658480</v>
      </c>
      <c r="E190" s="92">
        <f t="shared" si="68"/>
        <v>59778780</v>
      </c>
      <c r="F190" s="92">
        <f t="shared" si="68"/>
        <v>32746310</v>
      </c>
      <c r="G190" s="92">
        <f t="shared" si="68"/>
        <v>24438025.52</v>
      </c>
      <c r="H190" s="92">
        <f t="shared" si="68"/>
        <v>10357894.800000001</v>
      </c>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c r="DL190" s="46"/>
      <c r="DM190" s="46"/>
      <c r="DN190" s="46"/>
      <c r="DO190" s="46"/>
      <c r="DP190" s="46"/>
      <c r="DQ190" s="46"/>
      <c r="DR190" s="46"/>
      <c r="DS190" s="46"/>
      <c r="DT190" s="46"/>
      <c r="DU190" s="46"/>
      <c r="DV190" s="46"/>
      <c r="DW190" s="46"/>
      <c r="DX190" s="46"/>
      <c r="DY190" s="46"/>
      <c r="DZ190" s="46"/>
      <c r="EA190" s="46"/>
      <c r="EB190" s="46"/>
      <c r="EC190" s="46"/>
      <c r="ED190" s="46"/>
      <c r="EE190" s="46"/>
      <c r="EF190" s="46"/>
      <c r="EG190" s="46"/>
      <c r="EH190" s="46"/>
      <c r="EI190" s="46"/>
      <c r="EJ190" s="46"/>
      <c r="EK190" s="46"/>
      <c r="EL190" s="46"/>
      <c r="EM190" s="46"/>
      <c r="EN190" s="46"/>
      <c r="EO190" s="46"/>
      <c r="EP190" s="46"/>
      <c r="EQ190" s="46"/>
      <c r="ER190" s="46"/>
      <c r="ES190" s="46"/>
      <c r="ET190" s="46"/>
      <c r="EU190" s="46"/>
      <c r="EV190" s="46"/>
      <c r="EW190" s="46"/>
      <c r="EX190" s="46"/>
      <c r="EY190" s="46"/>
      <c r="EZ190" s="46"/>
      <c r="FA190" s="46"/>
      <c r="FB190" s="46"/>
      <c r="FC190" s="46"/>
      <c r="FD190" s="46"/>
      <c r="FE190" s="46"/>
      <c r="FF190" s="46"/>
      <c r="FG190" s="46"/>
      <c r="FH190" s="46"/>
      <c r="FI190" s="46"/>
      <c r="FJ190" s="46"/>
      <c r="FK190" s="46"/>
      <c r="FL190" s="46"/>
      <c r="FM190" s="46"/>
      <c r="FN190" s="46"/>
      <c r="FO190" s="46"/>
      <c r="FP190" s="46"/>
      <c r="FQ190" s="46"/>
      <c r="FR190" s="46"/>
      <c r="FS190" s="46"/>
      <c r="FT190" s="46"/>
      <c r="FU190" s="46"/>
      <c r="FV190" s="46"/>
      <c r="FW190" s="46"/>
      <c r="FX190" s="46"/>
      <c r="FY190" s="46"/>
      <c r="FZ190" s="46"/>
      <c r="GA190" s="46"/>
      <c r="GB190" s="46"/>
      <c r="GC190" s="46"/>
      <c r="GD190" s="46"/>
      <c r="GE190" s="46"/>
      <c r="GF190" s="46"/>
      <c r="GG190" s="46"/>
      <c r="GH190" s="46"/>
      <c r="GI190" s="46"/>
      <c r="GJ190" s="46"/>
      <c r="GK190" s="46"/>
      <c r="GL190" s="46"/>
      <c r="GM190" s="46"/>
      <c r="GN190" s="46"/>
      <c r="GO190" s="46"/>
      <c r="GP190" s="46"/>
      <c r="GQ190" s="46"/>
      <c r="GR190" s="46"/>
      <c r="GS190" s="46"/>
      <c r="GT190" s="46"/>
      <c r="GU190" s="46"/>
      <c r="GV190" s="46"/>
      <c r="GW190" s="46"/>
      <c r="GX190" s="46"/>
      <c r="GY190" s="46"/>
      <c r="GZ190" s="46"/>
      <c r="HA190" s="46"/>
      <c r="HB190" s="46"/>
      <c r="HC190" s="46"/>
      <c r="HD190" s="46"/>
      <c r="HE190" s="46"/>
      <c r="HF190" s="46"/>
      <c r="HG190" s="46"/>
      <c r="HH190" s="46"/>
      <c r="HI190" s="46"/>
      <c r="HJ190" s="46"/>
      <c r="HK190" s="46"/>
      <c r="HL190" s="46"/>
      <c r="HM190" s="46"/>
      <c r="HN190" s="46"/>
      <c r="HO190" s="46"/>
      <c r="HP190" s="46"/>
      <c r="HQ190" s="46"/>
      <c r="HR190" s="46"/>
      <c r="HS190" s="46"/>
    </row>
    <row r="191" spans="1:228" ht="16.5" customHeight="1">
      <c r="A191" s="49"/>
      <c r="B191" s="56" t="s">
        <v>469</v>
      </c>
      <c r="C191" s="93">
        <f>C192+C193+C194</f>
        <v>0</v>
      </c>
      <c r="D191" s="93">
        <v>55897000</v>
      </c>
      <c r="E191" s="93">
        <v>56075000</v>
      </c>
      <c r="F191" s="93">
        <v>30449530</v>
      </c>
      <c r="G191" s="93">
        <f t="shared" ref="G191:H191" si="69">G192+G193+G194</f>
        <v>22708970</v>
      </c>
      <c r="H191" s="93">
        <f t="shared" si="69"/>
        <v>9989010</v>
      </c>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c r="DA191" s="46"/>
      <c r="DB191" s="46"/>
      <c r="DC191" s="46"/>
      <c r="DD191" s="46"/>
      <c r="DE191" s="46"/>
      <c r="DF191" s="46"/>
      <c r="DG191" s="46"/>
      <c r="DH191" s="46"/>
      <c r="DI191" s="46"/>
      <c r="DJ191" s="46"/>
      <c r="DK191" s="46"/>
      <c r="DL191" s="46"/>
      <c r="DM191" s="46"/>
      <c r="DN191" s="46"/>
      <c r="DO191" s="46"/>
      <c r="DP191" s="46"/>
      <c r="DQ191" s="46"/>
      <c r="DR191" s="46"/>
      <c r="DS191" s="46"/>
      <c r="DT191" s="46"/>
      <c r="DU191" s="46"/>
      <c r="DV191" s="46"/>
      <c r="DW191" s="46"/>
      <c r="DX191" s="46"/>
      <c r="DY191" s="46"/>
      <c r="DZ191" s="46"/>
      <c r="EA191" s="46"/>
      <c r="EB191" s="46"/>
      <c r="EC191" s="46"/>
      <c r="ED191" s="46"/>
      <c r="EE191" s="46"/>
      <c r="EF191" s="46"/>
      <c r="EG191" s="46"/>
      <c r="EH191" s="46"/>
      <c r="EI191" s="46"/>
      <c r="EJ191" s="46"/>
      <c r="EK191" s="46"/>
      <c r="EL191" s="46"/>
      <c r="EM191" s="46"/>
      <c r="EN191" s="46"/>
      <c r="EO191" s="46"/>
      <c r="EP191" s="46"/>
      <c r="EQ191" s="46"/>
      <c r="ER191" s="46"/>
      <c r="ES191" s="46"/>
      <c r="ET191" s="46"/>
      <c r="EU191" s="46"/>
      <c r="EV191" s="46"/>
      <c r="EW191" s="46"/>
      <c r="EX191" s="46"/>
      <c r="EY191" s="46"/>
      <c r="EZ191" s="46"/>
      <c r="FA191" s="46"/>
      <c r="FB191" s="46"/>
      <c r="FC191" s="46"/>
      <c r="FD191" s="46"/>
      <c r="FE191" s="46"/>
      <c r="FF191" s="46"/>
      <c r="FG191" s="46"/>
      <c r="FH191" s="46"/>
      <c r="FI191" s="46"/>
      <c r="FJ191" s="46"/>
      <c r="FK191" s="46"/>
      <c r="FL191" s="46"/>
      <c r="FM191" s="46"/>
      <c r="FN191" s="46"/>
      <c r="FO191" s="46"/>
      <c r="FP191" s="46"/>
      <c r="FQ191" s="46"/>
      <c r="FR191" s="46"/>
      <c r="FS191" s="46"/>
      <c r="FT191" s="46"/>
      <c r="FU191" s="46"/>
      <c r="FV191" s="46"/>
      <c r="FW191" s="46"/>
      <c r="FX191" s="46"/>
      <c r="FY191" s="46"/>
      <c r="FZ191" s="46"/>
      <c r="GA191" s="46"/>
      <c r="GB191" s="46"/>
      <c r="GC191" s="46"/>
      <c r="GD191" s="46"/>
      <c r="GE191" s="46"/>
      <c r="GF191" s="46"/>
      <c r="GG191" s="46"/>
      <c r="GH191" s="46"/>
      <c r="GI191" s="46"/>
      <c r="GJ191" s="46"/>
      <c r="GK191" s="46"/>
      <c r="GL191" s="46"/>
      <c r="GM191" s="46"/>
      <c r="GN191" s="46"/>
      <c r="GO191" s="46"/>
      <c r="GP191" s="46"/>
      <c r="GQ191" s="46"/>
      <c r="GR191" s="46"/>
      <c r="GS191" s="46"/>
      <c r="GT191" s="46"/>
      <c r="GU191" s="46"/>
      <c r="GV191" s="46"/>
      <c r="GW191" s="46"/>
      <c r="GX191" s="46"/>
      <c r="GY191" s="46"/>
      <c r="GZ191" s="46"/>
      <c r="HA191" s="46"/>
      <c r="HB191" s="46"/>
      <c r="HC191" s="46"/>
      <c r="HD191" s="46"/>
      <c r="HE191" s="46"/>
      <c r="HF191" s="46"/>
      <c r="HG191" s="46"/>
      <c r="HH191" s="46"/>
      <c r="HI191" s="46"/>
      <c r="HJ191" s="46"/>
      <c r="HK191" s="46"/>
      <c r="HL191" s="46"/>
      <c r="HM191" s="46"/>
      <c r="HN191" s="46"/>
      <c r="HO191" s="46"/>
      <c r="HP191" s="46"/>
      <c r="HQ191" s="46"/>
      <c r="HR191" s="46"/>
      <c r="HS191" s="46"/>
      <c r="HT191" s="46"/>
    </row>
    <row r="192" spans="1:228" ht="16.5" customHeight="1">
      <c r="A192" s="49"/>
      <c r="B192" s="91" t="s">
        <v>395</v>
      </c>
      <c r="C192" s="93"/>
      <c r="D192" s="92"/>
      <c r="E192" s="92"/>
      <c r="F192" s="92"/>
      <c r="G192" s="72">
        <v>10691044.210000001</v>
      </c>
      <c r="H192" s="72">
        <v>4315795.3</v>
      </c>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c r="DE192" s="46"/>
      <c r="DF192" s="46"/>
      <c r="DG192" s="46"/>
      <c r="DH192" s="46"/>
      <c r="DI192" s="46"/>
      <c r="DJ192" s="46"/>
      <c r="DK192" s="46"/>
      <c r="DL192" s="46"/>
      <c r="DM192" s="46"/>
      <c r="DN192" s="46"/>
      <c r="DO192" s="46"/>
      <c r="DP192" s="46"/>
      <c r="DQ192" s="46"/>
      <c r="DR192" s="46"/>
      <c r="DS192" s="46"/>
      <c r="DT192" s="46"/>
      <c r="DU192" s="46"/>
      <c r="DV192" s="46"/>
      <c r="DW192" s="46"/>
      <c r="DX192" s="46"/>
      <c r="DY192" s="46"/>
      <c r="DZ192" s="46"/>
      <c r="EA192" s="46"/>
      <c r="EB192" s="46"/>
      <c r="EC192" s="46"/>
      <c r="ED192" s="46"/>
      <c r="EE192" s="46"/>
      <c r="EF192" s="46"/>
      <c r="EG192" s="46"/>
      <c r="EH192" s="46"/>
      <c r="EI192" s="46"/>
      <c r="EJ192" s="46"/>
      <c r="EK192" s="46"/>
      <c r="EL192" s="46"/>
      <c r="EM192" s="46"/>
      <c r="EN192" s="46"/>
      <c r="EO192" s="46"/>
      <c r="EP192" s="46"/>
      <c r="EQ192" s="46"/>
      <c r="ER192" s="46"/>
      <c r="ES192" s="46"/>
      <c r="ET192" s="46"/>
      <c r="EU192" s="46"/>
      <c r="EV192" s="46"/>
      <c r="EW192" s="46"/>
      <c r="EX192" s="46"/>
      <c r="EY192" s="46"/>
      <c r="EZ192" s="46"/>
      <c r="FA192" s="46"/>
      <c r="FB192" s="46"/>
      <c r="FC192" s="46"/>
      <c r="FD192" s="46"/>
      <c r="FE192" s="46"/>
      <c r="FF192" s="46"/>
      <c r="FG192" s="46"/>
      <c r="FH192" s="46"/>
      <c r="FI192" s="46"/>
      <c r="FJ192" s="46"/>
      <c r="FK192" s="46"/>
      <c r="FL192" s="46"/>
      <c r="FM192" s="46"/>
      <c r="FN192" s="46"/>
      <c r="FO192" s="46"/>
      <c r="FP192" s="46"/>
      <c r="FQ192" s="46"/>
      <c r="FR192" s="46"/>
      <c r="FS192" s="46"/>
      <c r="FT192" s="46"/>
      <c r="FU192" s="46"/>
      <c r="FV192" s="46"/>
      <c r="FW192" s="46"/>
      <c r="FX192" s="46"/>
      <c r="FY192" s="46"/>
      <c r="FZ192" s="46"/>
      <c r="GA192" s="46"/>
      <c r="GB192" s="46"/>
      <c r="GC192" s="46"/>
      <c r="GD192" s="46"/>
      <c r="GE192" s="46"/>
      <c r="GF192" s="46"/>
      <c r="GG192" s="46"/>
      <c r="GH192" s="46"/>
      <c r="GI192" s="46"/>
      <c r="GJ192" s="46"/>
      <c r="GK192" s="46"/>
      <c r="GL192" s="46"/>
      <c r="GM192" s="46"/>
      <c r="GN192" s="46"/>
      <c r="GO192" s="46"/>
      <c r="GP192" s="46"/>
      <c r="GQ192" s="46"/>
      <c r="GR192" s="46"/>
      <c r="GS192" s="46"/>
      <c r="GT192" s="46"/>
      <c r="GU192" s="46"/>
      <c r="GV192" s="46"/>
      <c r="GW192" s="46"/>
      <c r="GX192" s="46"/>
      <c r="GY192" s="46"/>
      <c r="GZ192" s="46"/>
      <c r="HA192" s="46"/>
      <c r="HB192" s="46"/>
      <c r="HC192" s="46"/>
      <c r="HD192" s="46"/>
      <c r="HE192" s="46"/>
      <c r="HF192" s="46"/>
      <c r="HG192" s="46"/>
      <c r="HH192" s="46"/>
      <c r="HI192" s="46"/>
      <c r="HJ192" s="46"/>
      <c r="HK192" s="46"/>
      <c r="HL192" s="46"/>
      <c r="HM192" s="46"/>
      <c r="HN192" s="46"/>
      <c r="HO192" s="46"/>
      <c r="HP192" s="46"/>
      <c r="HQ192" s="46"/>
      <c r="HR192" s="46"/>
      <c r="HS192" s="46"/>
      <c r="HT192" s="46"/>
    </row>
    <row r="193" spans="1:228">
      <c r="A193" s="49"/>
      <c r="B193" s="91" t="s">
        <v>396</v>
      </c>
      <c r="C193" s="93"/>
      <c r="D193" s="92"/>
      <c r="E193" s="92"/>
      <c r="F193" s="92"/>
      <c r="G193" s="72">
        <v>11907156.52</v>
      </c>
      <c r="H193" s="72">
        <v>5620547.75</v>
      </c>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c r="DY193" s="46"/>
      <c r="DZ193" s="46"/>
      <c r="EA193" s="46"/>
      <c r="EB193" s="46"/>
      <c r="EC193" s="46"/>
      <c r="ED193" s="46"/>
      <c r="EE193" s="46"/>
      <c r="EF193" s="46"/>
      <c r="EG193" s="46"/>
      <c r="EH193" s="46"/>
      <c r="EI193" s="46"/>
      <c r="EJ193" s="46"/>
      <c r="EK193" s="46"/>
      <c r="EL193" s="46"/>
      <c r="EM193" s="46"/>
      <c r="EN193" s="46"/>
      <c r="EO193" s="46"/>
      <c r="EP193" s="46"/>
      <c r="EQ193" s="46"/>
      <c r="ER193" s="46"/>
      <c r="ES193" s="46"/>
      <c r="ET193" s="46"/>
      <c r="EU193" s="46"/>
      <c r="EV193" s="46"/>
      <c r="EW193" s="46"/>
      <c r="EX193" s="46"/>
      <c r="EY193" s="46"/>
      <c r="EZ193" s="46"/>
      <c r="FA193" s="46"/>
      <c r="FB193" s="46"/>
      <c r="FC193" s="46"/>
      <c r="FD193" s="46"/>
      <c r="FE193" s="46"/>
      <c r="FF193" s="46"/>
      <c r="FG193" s="46"/>
      <c r="FH193" s="46"/>
      <c r="FI193" s="46"/>
      <c r="FJ193" s="46"/>
      <c r="FK193" s="46"/>
      <c r="FL193" s="46"/>
      <c r="FM193" s="46"/>
      <c r="FN193" s="46"/>
      <c r="FO193" s="46"/>
      <c r="FP193" s="46"/>
      <c r="FQ193" s="46"/>
      <c r="FR193" s="46"/>
      <c r="FS193" s="46"/>
      <c r="FT193" s="46"/>
      <c r="FU193" s="46"/>
      <c r="FV193" s="46"/>
      <c r="FW193" s="46"/>
      <c r="FX193" s="46"/>
      <c r="FY193" s="46"/>
      <c r="FZ193" s="46"/>
      <c r="GA193" s="46"/>
      <c r="GB193" s="46"/>
      <c r="GC193" s="46"/>
      <c r="GD193" s="46"/>
      <c r="GE193" s="46"/>
      <c r="GF193" s="46"/>
      <c r="GG193" s="46"/>
      <c r="GH193" s="46"/>
      <c r="GI193" s="46"/>
      <c r="GJ193" s="46"/>
      <c r="GK193" s="46"/>
      <c r="GL193" s="46"/>
      <c r="GM193" s="46"/>
      <c r="GN193" s="46"/>
      <c r="GO193" s="46"/>
      <c r="GP193" s="46"/>
      <c r="GQ193" s="46"/>
      <c r="GR193" s="46"/>
      <c r="GS193" s="46"/>
      <c r="GT193" s="46"/>
      <c r="GU193" s="46"/>
      <c r="GV193" s="46"/>
      <c r="GW193" s="46"/>
      <c r="GX193" s="46"/>
      <c r="GY193" s="46"/>
      <c r="GZ193" s="46"/>
      <c r="HA193" s="46"/>
      <c r="HB193" s="46"/>
      <c r="HC193" s="46"/>
      <c r="HD193" s="46"/>
      <c r="HE193" s="46"/>
      <c r="HF193" s="46"/>
      <c r="HG193" s="46"/>
      <c r="HH193" s="46"/>
      <c r="HI193" s="46"/>
      <c r="HJ193" s="46"/>
      <c r="HK193" s="46"/>
      <c r="HL193" s="46"/>
      <c r="HM193" s="46"/>
      <c r="HN193" s="46"/>
      <c r="HO193" s="46"/>
      <c r="HP193" s="46"/>
      <c r="HQ193" s="46"/>
      <c r="HR193" s="46"/>
      <c r="HS193" s="46"/>
      <c r="HT193" s="46"/>
    </row>
    <row r="194" spans="1:228">
      <c r="A194" s="49"/>
      <c r="B194" s="91" t="s">
        <v>468</v>
      </c>
      <c r="C194" s="93"/>
      <c r="D194" s="92"/>
      <c r="E194" s="92"/>
      <c r="F194" s="92"/>
      <c r="G194" s="72">
        <v>110769.27</v>
      </c>
      <c r="H194" s="72">
        <v>52666.95</v>
      </c>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c r="FH194" s="46"/>
      <c r="FI194" s="46"/>
      <c r="FJ194" s="46"/>
      <c r="FK194" s="46"/>
      <c r="FL194" s="46"/>
      <c r="FM194" s="46"/>
      <c r="FN194" s="46"/>
      <c r="FO194" s="46"/>
      <c r="FP194" s="46"/>
      <c r="FQ194" s="46"/>
      <c r="FR194" s="46"/>
      <c r="FS194" s="46"/>
      <c r="FT194" s="46"/>
      <c r="FU194" s="46"/>
      <c r="FV194" s="46"/>
      <c r="FW194" s="46"/>
      <c r="FX194" s="46"/>
      <c r="FY194" s="46"/>
      <c r="FZ194" s="46"/>
      <c r="GA194" s="46"/>
      <c r="GB194" s="46"/>
      <c r="GC194" s="46"/>
      <c r="GD194" s="46"/>
      <c r="GE194" s="46"/>
      <c r="GF194" s="46"/>
      <c r="GG194" s="46"/>
      <c r="GH194" s="46"/>
      <c r="GI194" s="46"/>
      <c r="GJ194" s="46"/>
      <c r="GK194" s="46"/>
      <c r="GL194" s="46"/>
      <c r="GM194" s="46"/>
      <c r="GN194" s="46"/>
      <c r="GO194" s="46"/>
      <c r="GP194" s="46"/>
      <c r="GQ194" s="46"/>
      <c r="GR194" s="46"/>
      <c r="GS194" s="46"/>
      <c r="GT194" s="46"/>
      <c r="GU194" s="46"/>
      <c r="GV194" s="46"/>
      <c r="GW194" s="46"/>
      <c r="GX194" s="46"/>
      <c r="GY194" s="46"/>
      <c r="GZ194" s="46"/>
      <c r="HA194" s="46"/>
      <c r="HB194" s="46"/>
      <c r="HC194" s="46"/>
      <c r="HD194" s="46"/>
      <c r="HE194" s="46"/>
      <c r="HF194" s="46"/>
      <c r="HG194" s="46"/>
      <c r="HH194" s="46"/>
      <c r="HI194" s="46"/>
      <c r="HJ194" s="46"/>
      <c r="HK194" s="46"/>
      <c r="HL194" s="46"/>
      <c r="HM194" s="46"/>
      <c r="HN194" s="46"/>
      <c r="HO194" s="46"/>
      <c r="HP194" s="46"/>
      <c r="HQ194" s="46"/>
      <c r="HR194" s="46"/>
      <c r="HS194" s="46"/>
      <c r="HT194" s="46"/>
    </row>
    <row r="195" spans="1:228">
      <c r="A195" s="44"/>
      <c r="B195" s="56" t="s">
        <v>397</v>
      </c>
      <c r="C195" s="93"/>
      <c r="D195" s="92">
        <v>2744000</v>
      </c>
      <c r="E195" s="92">
        <v>3578810</v>
      </c>
      <c r="F195" s="92">
        <v>2180810</v>
      </c>
      <c r="G195" s="50">
        <v>1614430</v>
      </c>
      <c r="H195" s="50">
        <v>365620</v>
      </c>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row>
    <row r="196" spans="1:228" ht="30">
      <c r="A196" s="44"/>
      <c r="B196" s="56" t="s">
        <v>398</v>
      </c>
      <c r="C196" s="93"/>
      <c r="D196" s="92">
        <v>0</v>
      </c>
      <c r="E196" s="92">
        <v>31890</v>
      </c>
      <c r="F196" s="92">
        <v>31890</v>
      </c>
      <c r="G196" s="50">
        <v>31889.96</v>
      </c>
      <c r="H196" s="50">
        <v>0</v>
      </c>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c r="GZ196" s="46"/>
      <c r="HA196" s="46"/>
      <c r="HB196" s="46"/>
      <c r="HC196" s="46"/>
      <c r="HD196" s="46"/>
      <c r="HE196" s="46"/>
      <c r="HF196" s="46"/>
      <c r="HG196" s="46"/>
      <c r="HH196" s="46"/>
      <c r="HI196" s="46"/>
      <c r="HJ196" s="46"/>
      <c r="HK196" s="46"/>
      <c r="HL196" s="46"/>
      <c r="HM196" s="46"/>
      <c r="HN196" s="46"/>
      <c r="HO196" s="46"/>
      <c r="HP196" s="46"/>
      <c r="HQ196" s="46"/>
      <c r="HR196" s="46"/>
      <c r="HS196" s="46"/>
      <c r="HT196" s="46"/>
    </row>
    <row r="197" spans="1:228" ht="45">
      <c r="A197" s="44"/>
      <c r="B197" s="56" t="s">
        <v>399</v>
      </c>
      <c r="C197" s="93"/>
      <c r="D197" s="92">
        <v>0</v>
      </c>
      <c r="E197" s="92">
        <v>74480</v>
      </c>
      <c r="F197" s="92">
        <v>74480</v>
      </c>
      <c r="G197" s="50">
        <v>74075.56</v>
      </c>
      <c r="H197" s="50"/>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c r="DL197" s="46"/>
      <c r="DM197" s="46"/>
      <c r="DN197" s="46"/>
      <c r="DO197" s="46"/>
      <c r="DP197" s="46"/>
      <c r="DQ197" s="46"/>
      <c r="DR197" s="46"/>
      <c r="DS197" s="46"/>
      <c r="DT197" s="46"/>
      <c r="DU197" s="46"/>
      <c r="DV197" s="46"/>
      <c r="DW197" s="46"/>
      <c r="DX197" s="46"/>
      <c r="DY197" s="46"/>
      <c r="DZ197" s="46"/>
      <c r="EA197" s="46"/>
      <c r="EB197" s="46"/>
      <c r="EC197" s="46"/>
      <c r="ED197" s="46"/>
      <c r="EE197" s="46"/>
      <c r="EF197" s="46"/>
      <c r="EG197" s="46"/>
      <c r="EH197" s="46"/>
      <c r="EI197" s="46"/>
      <c r="EJ197" s="46"/>
      <c r="EK197" s="46"/>
      <c r="EL197" s="46"/>
      <c r="EM197" s="46"/>
      <c r="EN197" s="46"/>
      <c r="EO197" s="46"/>
      <c r="EP197" s="46"/>
      <c r="EQ197" s="46"/>
      <c r="ER197" s="46"/>
      <c r="ES197" s="46"/>
      <c r="ET197" s="46"/>
      <c r="EU197" s="46"/>
      <c r="EV197" s="46"/>
      <c r="EW197" s="46"/>
      <c r="EX197" s="46"/>
      <c r="EY197" s="46"/>
      <c r="EZ197" s="46"/>
      <c r="FA197" s="46"/>
      <c r="FB197" s="46"/>
      <c r="FC197" s="46"/>
      <c r="FD197" s="46"/>
      <c r="FE197" s="46"/>
      <c r="FF197" s="46"/>
      <c r="FG197" s="46"/>
      <c r="FH197" s="46"/>
      <c r="FI197" s="46"/>
      <c r="FJ197" s="46"/>
      <c r="FK197" s="46"/>
      <c r="FL197" s="46"/>
      <c r="FM197" s="46"/>
      <c r="FN197" s="46"/>
      <c r="FO197" s="46"/>
      <c r="FP197" s="46"/>
      <c r="FQ197" s="46"/>
      <c r="FR197" s="46"/>
      <c r="FS197" s="46"/>
      <c r="FT197" s="46"/>
      <c r="FU197" s="46"/>
      <c r="FV197" s="46"/>
      <c r="FW197" s="46"/>
      <c r="FX197" s="46"/>
      <c r="FY197" s="46"/>
      <c r="FZ197" s="46"/>
      <c r="GA197" s="46"/>
      <c r="GB197" s="46"/>
      <c r="GC197" s="46"/>
      <c r="GD197" s="46"/>
      <c r="GE197" s="46"/>
      <c r="GF197" s="46"/>
      <c r="GG197" s="46"/>
      <c r="GH197" s="46"/>
      <c r="GI197" s="46"/>
      <c r="GJ197" s="46"/>
      <c r="GK197" s="46"/>
      <c r="GL197" s="46"/>
      <c r="GM197" s="46"/>
      <c r="GN197" s="46"/>
      <c r="GO197" s="46"/>
      <c r="GP197" s="46"/>
      <c r="GQ197" s="46"/>
      <c r="GR197" s="46"/>
      <c r="GS197" s="46"/>
      <c r="GT197" s="46"/>
      <c r="GU197" s="46"/>
      <c r="GV197" s="46"/>
      <c r="GW197" s="46"/>
      <c r="GX197" s="46"/>
      <c r="GY197" s="46"/>
      <c r="GZ197" s="46"/>
      <c r="HA197" s="46"/>
      <c r="HB197" s="46"/>
      <c r="HC197" s="46"/>
      <c r="HD197" s="46"/>
      <c r="HE197" s="46"/>
      <c r="HF197" s="46"/>
      <c r="HG197" s="46"/>
      <c r="HH197" s="46"/>
      <c r="HI197" s="46"/>
      <c r="HJ197" s="46"/>
      <c r="HK197" s="46"/>
      <c r="HL197" s="46"/>
      <c r="HM197" s="46"/>
      <c r="HN197" s="46"/>
      <c r="HO197" s="46"/>
      <c r="HP197" s="46"/>
      <c r="HQ197" s="46"/>
      <c r="HR197" s="46"/>
      <c r="HS197" s="46"/>
      <c r="HT197" s="46"/>
    </row>
    <row r="198" spans="1:228" ht="60">
      <c r="A198" s="44"/>
      <c r="B198" s="56" t="s">
        <v>349</v>
      </c>
      <c r="C198" s="93"/>
      <c r="D198" s="92">
        <v>580</v>
      </c>
      <c r="E198" s="92">
        <v>600</v>
      </c>
      <c r="F198" s="92">
        <v>600</v>
      </c>
      <c r="G198" s="50">
        <v>430</v>
      </c>
      <c r="H198" s="50">
        <v>430</v>
      </c>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c r="DL198" s="46"/>
      <c r="DM198" s="46"/>
      <c r="DN198" s="46"/>
      <c r="DO198" s="46"/>
      <c r="DP198" s="46"/>
      <c r="DQ198" s="46"/>
      <c r="DR198" s="46"/>
      <c r="DS198" s="46"/>
      <c r="DT198" s="46"/>
      <c r="DU198" s="46"/>
      <c r="DV198" s="46"/>
      <c r="DW198" s="46"/>
      <c r="DX198" s="46"/>
      <c r="DY198" s="46"/>
      <c r="DZ198" s="46"/>
      <c r="EA198" s="46"/>
      <c r="EB198" s="46"/>
      <c r="EC198" s="46"/>
      <c r="ED198" s="46"/>
      <c r="EE198" s="46"/>
      <c r="EF198" s="46"/>
      <c r="EG198" s="46"/>
      <c r="EH198" s="46"/>
      <c r="EI198" s="46"/>
      <c r="EJ198" s="46"/>
      <c r="EK198" s="46"/>
      <c r="EL198" s="46"/>
      <c r="EM198" s="46"/>
      <c r="EN198" s="46"/>
      <c r="EO198" s="46"/>
      <c r="EP198" s="46"/>
      <c r="EQ198" s="46"/>
      <c r="ER198" s="46"/>
      <c r="ES198" s="46"/>
      <c r="ET198" s="46"/>
      <c r="EU198" s="46"/>
      <c r="EV198" s="46"/>
      <c r="EW198" s="46"/>
      <c r="EX198" s="46"/>
      <c r="EY198" s="46"/>
      <c r="EZ198" s="46"/>
      <c r="FA198" s="46"/>
      <c r="FB198" s="46"/>
      <c r="FC198" s="46"/>
      <c r="FD198" s="46"/>
      <c r="FE198" s="46"/>
      <c r="FF198" s="46"/>
      <c r="FG198" s="46"/>
      <c r="FH198" s="46"/>
      <c r="FI198" s="46"/>
      <c r="FJ198" s="46"/>
      <c r="FK198" s="46"/>
      <c r="FL198" s="46"/>
      <c r="FM198" s="46"/>
      <c r="FN198" s="46"/>
      <c r="FO198" s="46"/>
      <c r="FP198" s="46"/>
      <c r="FQ198" s="46"/>
      <c r="FR198" s="46"/>
      <c r="FS198" s="46"/>
      <c r="FT198" s="46"/>
      <c r="FU198" s="46"/>
      <c r="FV198" s="46"/>
      <c r="FW198" s="46"/>
      <c r="FX198" s="46"/>
      <c r="FY198" s="46"/>
      <c r="FZ198" s="46"/>
      <c r="GA198" s="46"/>
      <c r="GB198" s="46"/>
      <c r="GC198" s="46"/>
      <c r="GD198" s="46"/>
      <c r="GE198" s="46"/>
      <c r="GF198" s="46"/>
      <c r="GG198" s="46"/>
      <c r="GH198" s="46"/>
      <c r="GI198" s="46"/>
      <c r="GJ198" s="46"/>
      <c r="GK198" s="46"/>
      <c r="GL198" s="46"/>
      <c r="GM198" s="46"/>
      <c r="GN198" s="46"/>
      <c r="GO198" s="46"/>
      <c r="GP198" s="46"/>
      <c r="GQ198" s="46"/>
      <c r="GR198" s="46"/>
      <c r="GS198" s="46"/>
      <c r="GT198" s="46"/>
      <c r="GU198" s="46"/>
      <c r="GV198" s="46"/>
      <c r="GW198" s="46"/>
      <c r="GX198" s="46"/>
      <c r="GY198" s="46"/>
      <c r="GZ198" s="46"/>
      <c r="HA198" s="46"/>
      <c r="HB198" s="46"/>
      <c r="HC198" s="46"/>
      <c r="HD198" s="46"/>
      <c r="HE198" s="46"/>
      <c r="HF198" s="46"/>
      <c r="HG198" s="46"/>
      <c r="HH198" s="46"/>
      <c r="HI198" s="46"/>
      <c r="HJ198" s="46"/>
      <c r="HK198" s="46"/>
      <c r="HL198" s="46"/>
      <c r="HM198" s="46"/>
      <c r="HN198" s="46"/>
      <c r="HO198" s="46"/>
      <c r="HP198" s="46"/>
      <c r="HQ198" s="46"/>
      <c r="HR198" s="46"/>
      <c r="HS198" s="46"/>
      <c r="HT198" s="46"/>
    </row>
    <row r="199" spans="1:228" ht="45">
      <c r="A199" s="44"/>
      <c r="B199" s="56" t="s">
        <v>464</v>
      </c>
      <c r="C199" s="93"/>
      <c r="D199" s="92">
        <v>16900</v>
      </c>
      <c r="E199" s="92">
        <v>18000</v>
      </c>
      <c r="F199" s="92">
        <v>9000</v>
      </c>
      <c r="G199" s="50">
        <v>8230</v>
      </c>
      <c r="H199" s="50">
        <v>2834.8</v>
      </c>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c r="DA199" s="46"/>
      <c r="DB199" s="46"/>
      <c r="DC199" s="46"/>
      <c r="DD199" s="46"/>
      <c r="DE199" s="46"/>
      <c r="DF199" s="46"/>
      <c r="DG199" s="46"/>
      <c r="DH199" s="46"/>
      <c r="DI199" s="46"/>
      <c r="DJ199" s="46"/>
      <c r="DK199" s="46"/>
      <c r="DL199" s="46"/>
      <c r="DM199" s="46"/>
      <c r="DN199" s="46"/>
      <c r="DO199" s="46"/>
      <c r="DP199" s="46"/>
      <c r="DQ199" s="46"/>
      <c r="DR199" s="46"/>
      <c r="DS199" s="46"/>
      <c r="DT199" s="46"/>
      <c r="DU199" s="46"/>
      <c r="DV199" s="46"/>
      <c r="DW199" s="46"/>
      <c r="DX199" s="46"/>
      <c r="DY199" s="46"/>
      <c r="DZ199" s="46"/>
      <c r="EA199" s="46"/>
      <c r="EB199" s="46"/>
      <c r="EC199" s="46"/>
      <c r="ED199" s="46"/>
      <c r="EE199" s="46"/>
      <c r="EF199" s="46"/>
      <c r="EG199" s="46"/>
      <c r="EH199" s="46"/>
      <c r="EI199" s="46"/>
      <c r="EJ199" s="46"/>
      <c r="EK199" s="46"/>
      <c r="EL199" s="46"/>
      <c r="EM199" s="46"/>
      <c r="EN199" s="46"/>
      <c r="EO199" s="46"/>
      <c r="EP199" s="46"/>
      <c r="EQ199" s="46"/>
      <c r="ER199" s="46"/>
      <c r="ES199" s="46"/>
      <c r="ET199" s="46"/>
      <c r="EU199" s="46"/>
      <c r="EV199" s="46"/>
      <c r="EW199" s="46"/>
      <c r="EX199" s="46"/>
      <c r="EY199" s="46"/>
      <c r="EZ199" s="46"/>
      <c r="FA199" s="46"/>
      <c r="FB199" s="46"/>
      <c r="FC199" s="46"/>
      <c r="FD199" s="46"/>
      <c r="FE199" s="46"/>
      <c r="FF199" s="46"/>
      <c r="FG199" s="46"/>
      <c r="FH199" s="46"/>
      <c r="FI199" s="46"/>
      <c r="FJ199" s="46"/>
      <c r="FK199" s="46"/>
      <c r="FL199" s="46"/>
      <c r="FM199" s="46"/>
      <c r="FN199" s="46"/>
      <c r="FO199" s="46"/>
      <c r="FP199" s="46"/>
      <c r="FQ199" s="46"/>
      <c r="FR199" s="46"/>
      <c r="FS199" s="46"/>
      <c r="FT199" s="46"/>
      <c r="FU199" s="46"/>
      <c r="FV199" s="46"/>
      <c r="FW199" s="46"/>
      <c r="FX199" s="46"/>
      <c r="FY199" s="46"/>
      <c r="FZ199" s="46"/>
      <c r="GA199" s="46"/>
      <c r="GB199" s="46"/>
      <c r="GC199" s="46"/>
      <c r="GD199" s="46"/>
      <c r="GE199" s="46"/>
      <c r="GF199" s="46"/>
      <c r="GG199" s="46"/>
      <c r="GH199" s="46"/>
      <c r="GI199" s="46"/>
      <c r="GJ199" s="46"/>
      <c r="GK199" s="46"/>
      <c r="GL199" s="46"/>
      <c r="GM199" s="46"/>
      <c r="GN199" s="46"/>
      <c r="GO199" s="46"/>
      <c r="GP199" s="46"/>
      <c r="GQ199" s="46"/>
      <c r="GR199" s="46"/>
      <c r="GS199" s="46"/>
      <c r="GT199" s="46"/>
      <c r="GU199" s="46"/>
      <c r="GV199" s="46"/>
      <c r="GW199" s="46"/>
      <c r="GX199" s="46"/>
      <c r="GY199" s="46"/>
      <c r="GZ199" s="46"/>
      <c r="HA199" s="46"/>
      <c r="HB199" s="46"/>
      <c r="HC199" s="46"/>
      <c r="HD199" s="46"/>
      <c r="HE199" s="46"/>
      <c r="HF199" s="46"/>
      <c r="HG199" s="46"/>
      <c r="HH199" s="46"/>
      <c r="HI199" s="46"/>
      <c r="HJ199" s="46"/>
      <c r="HK199" s="46"/>
      <c r="HL199" s="46"/>
      <c r="HM199" s="46"/>
      <c r="HN199" s="46"/>
      <c r="HO199" s="46"/>
      <c r="HP199" s="46"/>
      <c r="HQ199" s="46"/>
      <c r="HR199" s="46"/>
      <c r="HS199" s="46"/>
      <c r="HT199" s="46"/>
    </row>
    <row r="200" spans="1:228">
      <c r="A200" s="44"/>
      <c r="B200" s="56" t="s">
        <v>478</v>
      </c>
      <c r="C200" s="93"/>
      <c r="D200" s="92"/>
      <c r="E200" s="92"/>
      <c r="F200" s="92"/>
      <c r="G200" s="50"/>
      <c r="H200" s="50"/>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c r="FG200" s="46"/>
      <c r="FH200" s="46"/>
      <c r="FI200" s="46"/>
      <c r="FJ200" s="46"/>
      <c r="FK200" s="46"/>
      <c r="FL200" s="46"/>
      <c r="FM200" s="46"/>
      <c r="FN200" s="46"/>
      <c r="FO200" s="46"/>
      <c r="FP200" s="46"/>
      <c r="FQ200" s="46"/>
      <c r="FR200" s="46"/>
      <c r="FS200" s="46"/>
      <c r="FT200" s="46"/>
      <c r="FU200" s="46"/>
      <c r="FV200" s="46"/>
      <c r="FW200" s="46"/>
      <c r="FX200" s="46"/>
      <c r="FY200" s="46"/>
      <c r="FZ200" s="46"/>
      <c r="GA200" s="46"/>
      <c r="GB200" s="46"/>
      <c r="GC200" s="46"/>
      <c r="GD200" s="46"/>
      <c r="GE200" s="46"/>
      <c r="GF200" s="46"/>
      <c r="GG200" s="46"/>
      <c r="GH200" s="46"/>
      <c r="GI200" s="46"/>
      <c r="GJ200" s="46"/>
      <c r="GK200" s="46"/>
      <c r="GL200" s="46"/>
      <c r="GM200" s="46"/>
      <c r="GN200" s="46"/>
      <c r="GO200" s="46"/>
      <c r="GP200" s="46"/>
      <c r="GQ200" s="46"/>
      <c r="GR200" s="46"/>
      <c r="GS200" s="46"/>
      <c r="GT200" s="46"/>
      <c r="GU200" s="46"/>
      <c r="GV200" s="46"/>
      <c r="GW200" s="46"/>
      <c r="GX200" s="46"/>
      <c r="GY200" s="46"/>
      <c r="GZ200" s="46"/>
      <c r="HA200" s="46"/>
      <c r="HB200" s="46"/>
      <c r="HC200" s="46"/>
      <c r="HD200" s="46"/>
      <c r="HE200" s="46"/>
      <c r="HF200" s="46"/>
      <c r="HG200" s="46"/>
      <c r="HH200" s="46"/>
      <c r="HI200" s="46"/>
      <c r="HJ200" s="46"/>
      <c r="HK200" s="46"/>
      <c r="HL200" s="46"/>
      <c r="HM200" s="46"/>
      <c r="HN200" s="46"/>
      <c r="HO200" s="46"/>
      <c r="HP200" s="46"/>
      <c r="HQ200" s="46"/>
      <c r="HR200" s="46"/>
      <c r="HS200" s="46"/>
      <c r="HT200" s="46"/>
    </row>
    <row r="201" spans="1:228">
      <c r="A201" s="44"/>
      <c r="B201" s="51" t="s">
        <v>340</v>
      </c>
      <c r="C201" s="93"/>
      <c r="D201" s="92"/>
      <c r="E201" s="92"/>
      <c r="F201" s="92"/>
      <c r="G201" s="50">
        <v>-149.6</v>
      </c>
      <c r="H201" s="50">
        <v>-149.6</v>
      </c>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row>
    <row r="202" spans="1:228">
      <c r="A202" s="44" t="s">
        <v>400</v>
      </c>
      <c r="B202" s="69" t="s">
        <v>401</v>
      </c>
      <c r="C202" s="93">
        <f>C203+C204+C206+C205+C207</f>
        <v>0</v>
      </c>
      <c r="D202" s="93">
        <f t="shared" ref="D202:H202" si="70">D203+D204+D206+D205+D207</f>
        <v>16944670</v>
      </c>
      <c r="E202" s="93">
        <f t="shared" si="70"/>
        <v>16650850</v>
      </c>
      <c r="F202" s="93">
        <f t="shared" si="70"/>
        <v>8734550</v>
      </c>
      <c r="G202" s="93">
        <f t="shared" si="70"/>
        <v>5980090</v>
      </c>
      <c r="H202" s="93">
        <f t="shared" si="70"/>
        <v>2406200</v>
      </c>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6"/>
      <c r="GM202" s="46"/>
      <c r="GN202" s="46"/>
      <c r="GO202" s="46"/>
      <c r="GP202" s="46"/>
      <c r="GQ202" s="46"/>
      <c r="GR202" s="46"/>
      <c r="GS202" s="46"/>
      <c r="GT202" s="46"/>
      <c r="GU202" s="46"/>
      <c r="GV202" s="46"/>
      <c r="GW202" s="46"/>
      <c r="GX202" s="46"/>
      <c r="GY202" s="46"/>
      <c r="GZ202" s="46"/>
      <c r="HA202" s="46"/>
      <c r="HB202" s="46"/>
      <c r="HC202" s="46"/>
      <c r="HD202" s="46"/>
      <c r="HE202" s="46"/>
      <c r="HF202" s="46"/>
      <c r="HG202" s="46"/>
      <c r="HH202" s="46"/>
      <c r="HI202" s="46"/>
      <c r="HJ202" s="46"/>
      <c r="HK202" s="46"/>
      <c r="HL202" s="46"/>
      <c r="HM202" s="46"/>
      <c r="HN202" s="46"/>
      <c r="HO202" s="46"/>
      <c r="HP202" s="46"/>
      <c r="HQ202" s="46"/>
      <c r="HR202" s="46"/>
      <c r="HS202" s="46"/>
      <c r="HT202" s="46"/>
    </row>
    <row r="203" spans="1:228">
      <c r="A203" s="44"/>
      <c r="B203" s="70" t="s">
        <v>347</v>
      </c>
      <c r="C203" s="93"/>
      <c r="D203" s="92">
        <v>16941000</v>
      </c>
      <c r="E203" s="92">
        <v>16647000</v>
      </c>
      <c r="F203" s="92">
        <v>8730700</v>
      </c>
      <c r="G203" s="93">
        <v>5976530</v>
      </c>
      <c r="H203" s="93">
        <v>2404250</v>
      </c>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c r="CF203" s="46"/>
      <c r="CG203" s="46"/>
      <c r="CH203" s="46"/>
      <c r="CI203" s="46"/>
      <c r="CJ203" s="46"/>
      <c r="CK203" s="46"/>
      <c r="CL203" s="46"/>
      <c r="CM203" s="46"/>
      <c r="CN203" s="46"/>
      <c r="CO203" s="46"/>
      <c r="CP203" s="46"/>
      <c r="CQ203" s="46"/>
      <c r="CR203" s="46"/>
      <c r="CS203" s="46"/>
      <c r="CT203" s="46"/>
      <c r="CU203" s="46"/>
      <c r="CV203" s="46"/>
      <c r="CW203" s="46"/>
      <c r="CX203" s="46"/>
      <c r="CY203" s="46"/>
      <c r="CZ203" s="46"/>
      <c r="DA203" s="46"/>
      <c r="DB203" s="46"/>
      <c r="DC203" s="46"/>
      <c r="DD203" s="46"/>
      <c r="DE203" s="46"/>
      <c r="DF203" s="46"/>
      <c r="DG203" s="46"/>
      <c r="DH203" s="46"/>
      <c r="DI203" s="46"/>
      <c r="DJ203" s="46"/>
      <c r="DK203" s="46"/>
      <c r="DL203" s="46"/>
      <c r="DM203" s="46"/>
      <c r="DN203" s="46"/>
      <c r="DO203" s="46"/>
      <c r="DP203" s="46"/>
      <c r="DQ203" s="46"/>
      <c r="DR203" s="46"/>
      <c r="DS203" s="46"/>
      <c r="DT203" s="46"/>
      <c r="DU203" s="46"/>
      <c r="DV203" s="46"/>
      <c r="DW203" s="46"/>
      <c r="DX203" s="46"/>
      <c r="DY203" s="46"/>
      <c r="DZ203" s="46"/>
      <c r="EA203" s="46"/>
      <c r="EB203" s="46"/>
      <c r="EC203" s="46"/>
      <c r="ED203" s="46"/>
      <c r="EE203" s="46"/>
      <c r="EF203" s="46"/>
      <c r="EG203" s="46"/>
      <c r="EH203" s="46"/>
      <c r="EI203" s="46"/>
      <c r="EJ203" s="46"/>
      <c r="EK203" s="46"/>
      <c r="EL203" s="46"/>
      <c r="EM203" s="46"/>
      <c r="EN203" s="46"/>
      <c r="EO203" s="46"/>
      <c r="EP203" s="46"/>
      <c r="EQ203" s="46"/>
      <c r="ER203" s="46"/>
      <c r="ES203" s="46"/>
      <c r="ET203" s="46"/>
      <c r="EU203" s="46"/>
      <c r="EV203" s="46"/>
      <c r="EW203" s="46"/>
      <c r="EX203" s="46"/>
      <c r="EY203" s="46"/>
      <c r="EZ203" s="46"/>
      <c r="FA203" s="46"/>
      <c r="FB203" s="46"/>
      <c r="FC203" s="46"/>
      <c r="FD203" s="46"/>
      <c r="FE203" s="46"/>
      <c r="FF203" s="46"/>
      <c r="FG203" s="46"/>
      <c r="FH203" s="46"/>
      <c r="FI203" s="46"/>
      <c r="FJ203" s="46"/>
      <c r="FK203" s="46"/>
      <c r="FL203" s="46"/>
      <c r="FM203" s="46"/>
      <c r="FN203" s="46"/>
      <c r="FO203" s="46"/>
      <c r="FP203" s="46"/>
      <c r="FQ203" s="46"/>
      <c r="FR203" s="46"/>
      <c r="FS203" s="46"/>
      <c r="FT203" s="46"/>
      <c r="FU203" s="46"/>
      <c r="FV203" s="46"/>
      <c r="FW203" s="46"/>
      <c r="FX203" s="46"/>
      <c r="FY203" s="46"/>
      <c r="FZ203" s="46"/>
      <c r="GA203" s="46"/>
      <c r="GB203" s="46"/>
      <c r="GC203" s="46"/>
      <c r="GD203" s="46"/>
      <c r="GE203" s="46"/>
      <c r="GF203" s="46"/>
      <c r="GG203" s="46"/>
      <c r="GH203" s="46"/>
      <c r="GI203" s="46"/>
      <c r="GJ203" s="46"/>
      <c r="GK203" s="46"/>
      <c r="GL203" s="46"/>
      <c r="GM203" s="46"/>
      <c r="GN203" s="46"/>
      <c r="GO203" s="46"/>
      <c r="GP203" s="46"/>
      <c r="GQ203" s="46"/>
      <c r="GR203" s="46"/>
      <c r="GS203" s="46"/>
      <c r="GT203" s="46"/>
      <c r="GU203" s="46"/>
      <c r="GV203" s="46"/>
      <c r="GW203" s="46"/>
      <c r="GX203" s="46"/>
      <c r="GY203" s="46"/>
      <c r="GZ203" s="46"/>
      <c r="HA203" s="46"/>
      <c r="HB203" s="46"/>
      <c r="HC203" s="46"/>
      <c r="HD203" s="46"/>
      <c r="HE203" s="46"/>
      <c r="HF203" s="46"/>
      <c r="HG203" s="46"/>
      <c r="HH203" s="46"/>
      <c r="HI203" s="46"/>
      <c r="HJ203" s="46"/>
      <c r="HK203" s="46"/>
      <c r="HL203" s="46"/>
      <c r="HM203" s="46"/>
      <c r="HN203" s="46"/>
      <c r="HO203" s="46"/>
      <c r="HP203" s="46"/>
      <c r="HQ203" s="46"/>
      <c r="HR203" s="46"/>
      <c r="HS203" s="46"/>
      <c r="HT203" s="46"/>
    </row>
    <row r="204" spans="1:228" ht="60">
      <c r="A204" s="44"/>
      <c r="B204" s="70" t="s">
        <v>349</v>
      </c>
      <c r="C204" s="93"/>
      <c r="D204" s="92">
        <v>3670</v>
      </c>
      <c r="E204" s="92">
        <v>3850</v>
      </c>
      <c r="F204" s="92">
        <v>3850</v>
      </c>
      <c r="G204" s="93">
        <v>3560</v>
      </c>
      <c r="H204" s="93">
        <v>1950</v>
      </c>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c r="CY204" s="46"/>
      <c r="CZ204" s="46"/>
      <c r="DA204" s="46"/>
      <c r="DB204" s="46"/>
      <c r="DC204" s="46"/>
      <c r="DD204" s="46"/>
      <c r="DE204" s="46"/>
      <c r="DF204" s="46"/>
      <c r="DG204" s="46"/>
      <c r="DH204" s="46"/>
      <c r="DI204" s="46"/>
      <c r="DJ204" s="46"/>
      <c r="DK204" s="46"/>
      <c r="DL204" s="46"/>
      <c r="DM204" s="46"/>
      <c r="DN204" s="46"/>
      <c r="DO204" s="46"/>
      <c r="DP204" s="46"/>
      <c r="DQ204" s="46"/>
      <c r="DR204" s="46"/>
      <c r="DS204" s="46"/>
      <c r="DT204" s="46"/>
      <c r="DU204" s="46"/>
      <c r="DV204" s="46"/>
      <c r="DW204" s="46"/>
      <c r="DX204" s="46"/>
      <c r="DY204" s="46"/>
      <c r="DZ204" s="46"/>
      <c r="EA204" s="46"/>
      <c r="EB204" s="46"/>
      <c r="EC204" s="46"/>
      <c r="ED204" s="46"/>
      <c r="EE204" s="46"/>
      <c r="EF204" s="46"/>
      <c r="EG204" s="46"/>
      <c r="EH204" s="46"/>
      <c r="EI204" s="46"/>
      <c r="EJ204" s="46"/>
      <c r="EK204" s="46"/>
      <c r="EL204" s="46"/>
      <c r="EM204" s="46"/>
      <c r="EN204" s="46"/>
      <c r="EO204" s="46"/>
      <c r="EP204" s="46"/>
      <c r="EQ204" s="46"/>
      <c r="ER204" s="46"/>
      <c r="ES204" s="46"/>
      <c r="ET204" s="46"/>
      <c r="EU204" s="46"/>
      <c r="EV204" s="46"/>
      <c r="EW204" s="46"/>
      <c r="EX204" s="46"/>
      <c r="EY204" s="46"/>
      <c r="EZ204" s="46"/>
      <c r="FA204" s="46"/>
      <c r="FB204" s="46"/>
      <c r="FC204" s="46"/>
      <c r="FD204" s="46"/>
      <c r="FE204" s="46"/>
      <c r="FF204" s="46"/>
      <c r="FG204" s="46"/>
      <c r="FH204" s="46"/>
      <c r="FI204" s="46"/>
      <c r="FJ204" s="46"/>
      <c r="FK204" s="46"/>
      <c r="FL204" s="46"/>
      <c r="FM204" s="46"/>
      <c r="FN204" s="46"/>
      <c r="FO204" s="46"/>
      <c r="FP204" s="46"/>
      <c r="FQ204" s="46"/>
      <c r="FR204" s="46"/>
      <c r="FS204" s="46"/>
      <c r="FT204" s="46"/>
      <c r="FU204" s="46"/>
      <c r="FV204" s="46"/>
      <c r="FW204" s="46"/>
      <c r="FX204" s="46"/>
      <c r="FY204" s="46"/>
      <c r="FZ204" s="46"/>
      <c r="GA204" s="46"/>
      <c r="GB204" s="46"/>
      <c r="GC204" s="46"/>
      <c r="GD204" s="46"/>
      <c r="GE204" s="46"/>
      <c r="GF204" s="46"/>
      <c r="GG204" s="46"/>
      <c r="GH204" s="46"/>
      <c r="GI204" s="46"/>
      <c r="GJ204" s="46"/>
      <c r="GK204" s="46"/>
      <c r="GL204" s="46"/>
      <c r="GM204" s="46"/>
      <c r="GN204" s="46"/>
      <c r="GO204" s="46"/>
      <c r="GP204" s="46"/>
      <c r="GQ204" s="46"/>
      <c r="GR204" s="46"/>
      <c r="GS204" s="46"/>
      <c r="GT204" s="46"/>
      <c r="GU204" s="46"/>
      <c r="GV204" s="46"/>
      <c r="GW204" s="46"/>
      <c r="GX204" s="46"/>
      <c r="GY204" s="46"/>
      <c r="GZ204" s="46"/>
      <c r="HA204" s="46"/>
      <c r="HB204" s="46"/>
      <c r="HC204" s="46"/>
      <c r="HD204" s="46"/>
      <c r="HE204" s="46"/>
      <c r="HF204" s="46"/>
      <c r="HG204" s="46"/>
      <c r="HH204" s="46"/>
      <c r="HI204" s="46"/>
      <c r="HJ204" s="46"/>
      <c r="HK204" s="46"/>
      <c r="HL204" s="46"/>
      <c r="HM204" s="46"/>
      <c r="HN204" s="46"/>
      <c r="HO204" s="46"/>
      <c r="HP204" s="46"/>
      <c r="HQ204" s="46"/>
      <c r="HR204" s="46"/>
      <c r="HS204" s="46"/>
      <c r="HT204" s="46"/>
    </row>
    <row r="205" spans="1:228">
      <c r="A205" s="44"/>
      <c r="B205" s="70" t="s">
        <v>478</v>
      </c>
      <c r="C205" s="93"/>
      <c r="D205" s="92"/>
      <c r="E205" s="92"/>
      <c r="F205" s="92"/>
      <c r="G205" s="93"/>
      <c r="H205" s="93"/>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46"/>
      <c r="EV205" s="46"/>
      <c r="EW205" s="46"/>
      <c r="EX205" s="46"/>
      <c r="EY205" s="46"/>
      <c r="EZ205" s="46"/>
      <c r="FA205" s="46"/>
      <c r="FB205" s="46"/>
      <c r="FC205" s="46"/>
      <c r="FD205" s="46"/>
      <c r="FE205" s="46"/>
      <c r="FF205" s="46"/>
      <c r="FG205" s="46"/>
      <c r="FH205" s="46"/>
      <c r="FI205" s="46"/>
      <c r="FJ205" s="46"/>
      <c r="FK205" s="46"/>
      <c r="FL205" s="46"/>
      <c r="FM205" s="46"/>
      <c r="FN205" s="46"/>
      <c r="FO205" s="46"/>
      <c r="FP205" s="46"/>
      <c r="FQ205" s="46"/>
      <c r="FR205" s="46"/>
      <c r="FS205" s="46"/>
      <c r="FT205" s="46"/>
      <c r="FU205" s="46"/>
      <c r="FV205" s="46"/>
      <c r="FW205" s="46"/>
      <c r="FX205" s="46"/>
      <c r="FY205" s="46"/>
      <c r="FZ205" s="46"/>
      <c r="GA205" s="46"/>
      <c r="GB205" s="46"/>
      <c r="GC205" s="46"/>
      <c r="GD205" s="46"/>
      <c r="GE205" s="46"/>
      <c r="GF205" s="46"/>
      <c r="GG205" s="46"/>
      <c r="GH205" s="46"/>
      <c r="GI205" s="46"/>
      <c r="GJ205" s="46"/>
      <c r="GK205" s="46"/>
      <c r="GL205" s="46"/>
      <c r="GM205" s="46"/>
      <c r="GN205" s="46"/>
      <c r="GO205" s="46"/>
      <c r="GP205" s="46"/>
      <c r="GQ205" s="46"/>
      <c r="GR205" s="46"/>
      <c r="GS205" s="46"/>
      <c r="GT205" s="46"/>
      <c r="GU205" s="46"/>
      <c r="GV205" s="46"/>
      <c r="GW205" s="46"/>
      <c r="GX205" s="46"/>
      <c r="GY205" s="46"/>
      <c r="GZ205" s="46"/>
      <c r="HA205" s="46"/>
      <c r="HB205" s="46"/>
      <c r="HC205" s="46"/>
      <c r="HD205" s="46"/>
      <c r="HE205" s="46"/>
      <c r="HF205" s="46"/>
      <c r="HG205" s="46"/>
      <c r="HH205" s="46"/>
      <c r="HI205" s="46"/>
      <c r="HJ205" s="46"/>
      <c r="HK205" s="46"/>
      <c r="HL205" s="46"/>
      <c r="HM205" s="46"/>
      <c r="HN205" s="46"/>
      <c r="HO205" s="46"/>
      <c r="HP205" s="46"/>
      <c r="HQ205" s="46"/>
      <c r="HR205" s="46"/>
      <c r="HS205" s="46"/>
      <c r="HT205" s="46"/>
    </row>
    <row r="206" spans="1:228" ht="30">
      <c r="A206" s="44"/>
      <c r="B206" s="70" t="s">
        <v>465</v>
      </c>
      <c r="C206" s="93"/>
      <c r="D206" s="92"/>
      <c r="E206" s="92"/>
      <c r="F206" s="92"/>
      <c r="G206" s="93"/>
      <c r="H206" s="93"/>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6"/>
      <c r="DO206" s="46"/>
      <c r="DP206" s="46"/>
      <c r="DQ206" s="46"/>
      <c r="DR206" s="46"/>
      <c r="DS206" s="46"/>
      <c r="DT206" s="46"/>
      <c r="DU206" s="46"/>
      <c r="DV206" s="46"/>
      <c r="DW206" s="46"/>
      <c r="DX206" s="46"/>
      <c r="DY206" s="46"/>
      <c r="DZ206" s="46"/>
      <c r="EA206" s="46"/>
      <c r="EB206" s="46"/>
      <c r="EC206" s="46"/>
      <c r="ED206" s="46"/>
      <c r="EE206" s="46"/>
      <c r="EF206" s="46"/>
      <c r="EG206" s="46"/>
      <c r="EH206" s="46"/>
      <c r="EI206" s="46"/>
      <c r="EJ206" s="46"/>
      <c r="EK206" s="46"/>
      <c r="EL206" s="46"/>
      <c r="EM206" s="46"/>
      <c r="EN206" s="46"/>
      <c r="EO206" s="46"/>
      <c r="EP206" s="46"/>
      <c r="EQ206" s="46"/>
      <c r="ER206" s="46"/>
      <c r="ES206" s="46"/>
      <c r="ET206" s="46"/>
      <c r="EU206" s="46"/>
      <c r="EV206" s="46"/>
      <c r="EW206" s="46"/>
      <c r="EX206" s="46"/>
      <c r="EY206" s="46"/>
      <c r="EZ206" s="46"/>
      <c r="FA206" s="46"/>
      <c r="FB206" s="46"/>
      <c r="FC206" s="46"/>
      <c r="FD206" s="46"/>
      <c r="FE206" s="46"/>
      <c r="FF206" s="46"/>
      <c r="FG206" s="46"/>
      <c r="FH206" s="46"/>
      <c r="FI206" s="46"/>
      <c r="FJ206" s="46"/>
      <c r="FK206" s="46"/>
      <c r="FL206" s="46"/>
      <c r="FM206" s="46"/>
      <c r="FN206" s="46"/>
      <c r="FO206" s="46"/>
      <c r="FP206" s="46"/>
      <c r="FQ206" s="46"/>
      <c r="FR206" s="46"/>
      <c r="FS206" s="46"/>
      <c r="FT206" s="46"/>
      <c r="FU206" s="46"/>
      <c r="FV206" s="46"/>
      <c r="FW206" s="46"/>
      <c r="FX206" s="46"/>
      <c r="FY206" s="46"/>
      <c r="FZ206" s="46"/>
      <c r="GA206" s="46"/>
      <c r="GB206" s="46"/>
      <c r="GC206" s="46"/>
      <c r="GD206" s="46"/>
      <c r="GE206" s="46"/>
      <c r="GF206" s="46"/>
      <c r="GG206" s="46"/>
      <c r="GH206" s="46"/>
      <c r="GI206" s="46"/>
      <c r="GJ206" s="46"/>
      <c r="GK206" s="46"/>
      <c r="GL206" s="46"/>
      <c r="GM206" s="46"/>
      <c r="GN206" s="46"/>
      <c r="GO206" s="46"/>
      <c r="GP206" s="46"/>
      <c r="GQ206" s="46"/>
      <c r="GR206" s="46"/>
      <c r="GS206" s="46"/>
      <c r="GT206" s="46"/>
      <c r="GU206" s="46"/>
      <c r="GV206" s="46"/>
      <c r="GW206" s="46"/>
      <c r="GX206" s="46"/>
      <c r="GY206" s="46"/>
      <c r="GZ206" s="46"/>
      <c r="HA206" s="46"/>
      <c r="HB206" s="46"/>
      <c r="HC206" s="46"/>
      <c r="HD206" s="46"/>
      <c r="HE206" s="46"/>
      <c r="HF206" s="46"/>
      <c r="HG206" s="46"/>
      <c r="HH206" s="46"/>
      <c r="HI206" s="46"/>
      <c r="HJ206" s="46"/>
      <c r="HK206" s="46"/>
      <c r="HL206" s="46"/>
      <c r="HM206" s="46"/>
      <c r="HN206" s="46"/>
      <c r="HO206" s="46"/>
      <c r="HP206" s="46"/>
      <c r="HQ206" s="46"/>
      <c r="HR206" s="46"/>
      <c r="HS206" s="46"/>
      <c r="HT206" s="46"/>
    </row>
    <row r="207" spans="1:228">
      <c r="A207" s="44"/>
      <c r="B207" s="70" t="s">
        <v>498</v>
      </c>
      <c r="C207" s="93"/>
      <c r="D207" s="92"/>
      <c r="E207" s="92"/>
      <c r="F207" s="92"/>
      <c r="G207" s="93"/>
      <c r="H207" s="93"/>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c r="DA207" s="46"/>
      <c r="DB207" s="46"/>
      <c r="DC207" s="46"/>
      <c r="DD207" s="46"/>
      <c r="DE207" s="46"/>
      <c r="DF207" s="46"/>
      <c r="DG207" s="46"/>
      <c r="DH207" s="46"/>
      <c r="DI207" s="46"/>
      <c r="DJ207" s="46"/>
      <c r="DK207" s="46"/>
      <c r="DL207" s="46"/>
      <c r="DM207" s="46"/>
      <c r="DN207" s="46"/>
      <c r="DO207" s="46"/>
      <c r="DP207" s="46"/>
      <c r="DQ207" s="46"/>
      <c r="DR207" s="46"/>
      <c r="DS207" s="46"/>
      <c r="DT207" s="46"/>
      <c r="DU207" s="46"/>
      <c r="DV207" s="46"/>
      <c r="DW207" s="46"/>
      <c r="DX207" s="46"/>
      <c r="DY207" s="46"/>
      <c r="DZ207" s="46"/>
      <c r="EA207" s="46"/>
      <c r="EB207" s="46"/>
      <c r="EC207" s="46"/>
      <c r="ED207" s="46"/>
      <c r="EE207" s="46"/>
      <c r="EF207" s="46"/>
      <c r="EG207" s="46"/>
      <c r="EH207" s="46"/>
      <c r="EI207" s="46"/>
      <c r="EJ207" s="46"/>
      <c r="EK207" s="46"/>
      <c r="EL207" s="46"/>
      <c r="EM207" s="46"/>
      <c r="EN207" s="46"/>
      <c r="EO207" s="46"/>
      <c r="EP207" s="46"/>
      <c r="EQ207" s="46"/>
      <c r="ER207" s="46"/>
      <c r="ES207" s="46"/>
      <c r="ET207" s="46"/>
      <c r="EU207" s="46"/>
      <c r="EV207" s="46"/>
      <c r="EW207" s="46"/>
      <c r="EX207" s="46"/>
      <c r="EY207" s="46"/>
      <c r="EZ207" s="46"/>
      <c r="FA207" s="46"/>
      <c r="FB207" s="46"/>
      <c r="FC207" s="46"/>
      <c r="FD207" s="46"/>
      <c r="FE207" s="46"/>
      <c r="FF207" s="46"/>
      <c r="FG207" s="46"/>
      <c r="FH207" s="46"/>
      <c r="FI207" s="46"/>
      <c r="FJ207" s="46"/>
      <c r="FK207" s="46"/>
      <c r="FL207" s="46"/>
      <c r="FM207" s="46"/>
      <c r="FN207" s="46"/>
      <c r="FO207" s="46"/>
      <c r="FP207" s="46"/>
      <c r="FQ207" s="46"/>
      <c r="FR207" s="46"/>
      <c r="FS207" s="46"/>
      <c r="FT207" s="46"/>
      <c r="FU207" s="46"/>
      <c r="FV207" s="46"/>
      <c r="FW207" s="46"/>
      <c r="FX207" s="46"/>
      <c r="FY207" s="46"/>
      <c r="FZ207" s="46"/>
      <c r="GA207" s="46"/>
      <c r="GB207" s="46"/>
      <c r="GC207" s="46"/>
      <c r="GD207" s="46"/>
      <c r="GE207" s="46"/>
      <c r="GF207" s="46"/>
      <c r="GG207" s="46"/>
      <c r="GH207" s="46"/>
      <c r="GI207" s="46"/>
      <c r="GJ207" s="46"/>
      <c r="GK207" s="46"/>
      <c r="GL207" s="46"/>
      <c r="GM207" s="46"/>
      <c r="GN207" s="46"/>
      <c r="GO207" s="46"/>
      <c r="GP207" s="46"/>
      <c r="GQ207" s="46"/>
      <c r="GR207" s="46"/>
      <c r="GS207" s="46"/>
      <c r="GT207" s="46"/>
      <c r="GU207" s="46"/>
      <c r="GV207" s="46"/>
      <c r="GW207" s="46"/>
      <c r="GX207" s="46"/>
      <c r="GY207" s="46"/>
      <c r="GZ207" s="46"/>
      <c r="HA207" s="46"/>
      <c r="HB207" s="46"/>
      <c r="HC207" s="46"/>
      <c r="HD207" s="46"/>
      <c r="HE207" s="46"/>
      <c r="HF207" s="46"/>
      <c r="HG207" s="46"/>
      <c r="HH207" s="46"/>
      <c r="HI207" s="46"/>
      <c r="HJ207" s="46"/>
      <c r="HK207" s="46"/>
      <c r="HL207" s="46"/>
      <c r="HM207" s="46"/>
      <c r="HN207" s="46"/>
      <c r="HO207" s="46"/>
      <c r="HP207" s="46"/>
      <c r="HQ207" s="46"/>
      <c r="HR207" s="46"/>
      <c r="HS207" s="46"/>
      <c r="HT207" s="46"/>
    </row>
    <row r="208" spans="1:228">
      <c r="A208" s="44"/>
      <c r="B208" s="51" t="s">
        <v>340</v>
      </c>
      <c r="C208" s="93"/>
      <c r="D208" s="92"/>
      <c r="E208" s="92"/>
      <c r="F208" s="92"/>
      <c r="G208" s="50">
        <v>-2949.24</v>
      </c>
      <c r="H208" s="50">
        <v>-2949.24</v>
      </c>
      <c r="I208" s="46"/>
      <c r="J208" s="46"/>
      <c r="K208" s="46"/>
      <c r="L208" s="46"/>
      <c r="M208" s="46"/>
      <c r="N208" s="46"/>
      <c r="O208" s="46"/>
      <c r="P208" s="46"/>
      <c r="Q208" s="46"/>
      <c r="R208" s="46"/>
      <c r="S208" s="46"/>
      <c r="T208" s="46"/>
      <c r="U208" s="46"/>
      <c r="V208" s="46"/>
      <c r="W208" s="46"/>
      <c r="X208" s="46"/>
      <c r="HT208" s="46"/>
    </row>
    <row r="209" spans="1:228">
      <c r="A209" s="44" t="s">
        <v>402</v>
      </c>
      <c r="B209" s="71" t="s">
        <v>403</v>
      </c>
      <c r="C209" s="93">
        <f>+C210+C211+C212+C213</f>
        <v>0</v>
      </c>
      <c r="D209" s="93">
        <f t="shared" ref="D209:H209" si="71">+D210+D211+D212+D213</f>
        <v>4572000</v>
      </c>
      <c r="E209" s="93">
        <f t="shared" si="71"/>
        <v>4531000</v>
      </c>
      <c r="F209" s="93">
        <f t="shared" si="71"/>
        <v>2402950</v>
      </c>
      <c r="G209" s="93">
        <f t="shared" si="71"/>
        <v>1727890</v>
      </c>
      <c r="H209" s="93">
        <f t="shared" si="71"/>
        <v>729550</v>
      </c>
      <c r="HT209" s="46"/>
    </row>
    <row r="210" spans="1:228">
      <c r="A210" s="44"/>
      <c r="B210" s="56" t="s">
        <v>394</v>
      </c>
      <c r="C210" s="93"/>
      <c r="D210" s="92">
        <v>4572000</v>
      </c>
      <c r="E210" s="92">
        <v>4531000</v>
      </c>
      <c r="F210" s="92">
        <v>2402950</v>
      </c>
      <c r="G210" s="72">
        <v>1727890</v>
      </c>
      <c r="H210" s="72">
        <v>729550</v>
      </c>
      <c r="I210" s="72"/>
      <c r="J210" s="72"/>
      <c r="K210" s="72"/>
      <c r="HT210" s="46"/>
    </row>
    <row r="211" spans="1:228" ht="30">
      <c r="A211" s="44"/>
      <c r="B211" s="56" t="s">
        <v>404</v>
      </c>
      <c r="C211" s="93"/>
      <c r="D211" s="92"/>
      <c r="E211" s="92"/>
      <c r="F211" s="92"/>
      <c r="G211" s="72"/>
      <c r="H211" s="72"/>
      <c r="I211" s="37"/>
      <c r="J211" s="37"/>
      <c r="K211" s="37"/>
      <c r="HT211" s="46"/>
    </row>
    <row r="212" spans="1:228" ht="60">
      <c r="A212" s="44"/>
      <c r="B212" s="56" t="s">
        <v>349</v>
      </c>
      <c r="C212" s="93"/>
      <c r="D212" s="92"/>
      <c r="E212" s="92"/>
      <c r="F212" s="92"/>
      <c r="G212" s="72"/>
      <c r="H212" s="72"/>
      <c r="I212" s="37"/>
      <c r="J212" s="37"/>
      <c r="K212" s="37"/>
    </row>
    <row r="213" spans="1:228">
      <c r="A213" s="44"/>
      <c r="B213" s="56" t="s">
        <v>478</v>
      </c>
      <c r="C213" s="93"/>
      <c r="D213" s="92"/>
      <c r="E213" s="92"/>
      <c r="F213" s="92"/>
      <c r="G213" s="72"/>
      <c r="H213" s="72"/>
      <c r="I213" s="37"/>
      <c r="J213" s="37"/>
      <c r="K213" s="37"/>
    </row>
    <row r="214" spans="1:228">
      <c r="A214" s="44"/>
      <c r="B214" s="51" t="s">
        <v>340</v>
      </c>
      <c r="C214" s="93"/>
      <c r="D214" s="92"/>
      <c r="E214" s="92"/>
      <c r="F214" s="92"/>
      <c r="G214" s="72">
        <v>-1080</v>
      </c>
      <c r="H214" s="72">
        <v>-1080</v>
      </c>
    </row>
    <row r="215" spans="1:228">
      <c r="A215" s="44" t="s">
        <v>405</v>
      </c>
      <c r="B215" s="71" t="s">
        <v>406</v>
      </c>
      <c r="C215" s="92">
        <f>+C216+C217+C222+C225+C219+C226+C218</f>
        <v>0</v>
      </c>
      <c r="D215" s="92">
        <f t="shared" ref="D215:H215" si="72">+D216+D217+D222+D225+D219+D226+D218</f>
        <v>17445360</v>
      </c>
      <c r="E215" s="92">
        <f t="shared" si="72"/>
        <v>16935730</v>
      </c>
      <c r="F215" s="92">
        <f t="shared" si="72"/>
        <v>8472250</v>
      </c>
      <c r="G215" s="92">
        <f t="shared" si="72"/>
        <v>6062449.7800000003</v>
      </c>
      <c r="H215" s="92">
        <f t="shared" si="72"/>
        <v>2611496.64</v>
      </c>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46"/>
      <c r="EV215" s="46"/>
      <c r="EW215" s="46"/>
      <c r="EX215" s="46"/>
      <c r="EY215" s="46"/>
      <c r="EZ215" s="46"/>
      <c r="FA215" s="46"/>
      <c r="FB215" s="46"/>
      <c r="FC215" s="46"/>
      <c r="FD215" s="46"/>
      <c r="FE215" s="46"/>
      <c r="FF215" s="46"/>
      <c r="FG215" s="46"/>
      <c r="FH215" s="46"/>
      <c r="FI215" s="46"/>
      <c r="FJ215" s="46"/>
      <c r="FK215" s="46"/>
      <c r="FL215" s="46"/>
      <c r="FM215" s="46"/>
      <c r="FN215" s="46"/>
      <c r="FO215" s="46"/>
      <c r="FP215" s="46"/>
      <c r="FQ215" s="46"/>
      <c r="FR215" s="46"/>
      <c r="FS215" s="46"/>
      <c r="FT215" s="46"/>
      <c r="FU215" s="46"/>
      <c r="FV215" s="46"/>
      <c r="FW215" s="46"/>
      <c r="FX215" s="46"/>
      <c r="FY215" s="46"/>
      <c r="FZ215" s="46"/>
      <c r="GA215" s="46"/>
      <c r="GB215" s="46"/>
      <c r="GC215" s="46"/>
      <c r="GD215" s="46"/>
      <c r="GE215" s="46"/>
      <c r="GF215" s="46"/>
      <c r="GG215" s="46"/>
      <c r="GH215" s="46"/>
      <c r="GI215" s="46"/>
      <c r="GJ215" s="46"/>
      <c r="GK215" s="46"/>
      <c r="GL215" s="46"/>
      <c r="GM215" s="46"/>
      <c r="GN215" s="46"/>
      <c r="GO215" s="46"/>
      <c r="GP215" s="46"/>
      <c r="GQ215" s="46"/>
      <c r="GR215" s="46"/>
      <c r="GS215" s="46"/>
      <c r="GT215" s="46"/>
      <c r="GU215" s="46"/>
      <c r="GV215" s="46"/>
      <c r="GW215" s="46"/>
      <c r="GX215" s="46"/>
      <c r="GY215" s="46"/>
      <c r="GZ215" s="46"/>
      <c r="HA215" s="46"/>
      <c r="HB215" s="46"/>
      <c r="HC215" s="46"/>
      <c r="HD215" s="46"/>
      <c r="HE215" s="46"/>
      <c r="HF215" s="46"/>
      <c r="HG215" s="46"/>
      <c r="HH215" s="46"/>
      <c r="HI215" s="46"/>
      <c r="HJ215" s="46"/>
      <c r="HK215" s="46"/>
      <c r="HL215" s="46"/>
      <c r="HM215" s="46"/>
      <c r="HN215" s="46"/>
      <c r="HO215" s="46"/>
      <c r="HP215" s="46"/>
      <c r="HQ215" s="46"/>
      <c r="HR215" s="46"/>
      <c r="HS215" s="46"/>
    </row>
    <row r="216" spans="1:228">
      <c r="A216" s="44"/>
      <c r="B216" s="50" t="s">
        <v>407</v>
      </c>
      <c r="C216" s="93"/>
      <c r="D216" s="92">
        <v>17274000</v>
      </c>
      <c r="E216" s="92">
        <v>16735000</v>
      </c>
      <c r="F216" s="92">
        <v>8345780</v>
      </c>
      <c r="G216" s="72">
        <v>5996440</v>
      </c>
      <c r="H216" s="72">
        <v>2584190</v>
      </c>
      <c r="I216" s="46"/>
      <c r="J216" s="46"/>
      <c r="K216" s="46"/>
      <c r="L216" s="46"/>
      <c r="M216" s="46"/>
      <c r="N216" s="46"/>
      <c r="O216" s="46"/>
      <c r="P216" s="46"/>
      <c r="Q216" s="46"/>
      <c r="R216" s="46"/>
      <c r="S216" s="46"/>
      <c r="T216" s="46"/>
      <c r="U216" s="46"/>
      <c r="V216" s="46"/>
      <c r="W216" s="46"/>
      <c r="X216" s="46"/>
    </row>
    <row r="217" spans="1:228" ht="60">
      <c r="A217" s="44"/>
      <c r="B217" s="50" t="s">
        <v>349</v>
      </c>
      <c r="C217" s="93"/>
      <c r="D217" s="92">
        <v>2360</v>
      </c>
      <c r="E217" s="92">
        <v>2430</v>
      </c>
      <c r="F217" s="92">
        <v>2430</v>
      </c>
      <c r="G217" s="72">
        <v>2343.7800000000002</v>
      </c>
      <c r="H217" s="72">
        <v>1310.6400000000001</v>
      </c>
    </row>
    <row r="218" spans="1:228">
      <c r="A218" s="44"/>
      <c r="B218" s="50" t="s">
        <v>478</v>
      </c>
      <c r="C218" s="93"/>
      <c r="D218" s="92"/>
      <c r="E218" s="92"/>
      <c r="F218" s="92"/>
      <c r="G218" s="72"/>
      <c r="H218" s="72"/>
    </row>
    <row r="219" spans="1:228">
      <c r="A219" s="44"/>
      <c r="B219" s="50" t="s">
        <v>408</v>
      </c>
      <c r="C219" s="93">
        <f t="shared" ref="C219:H219" si="73">C220+C221</f>
        <v>0</v>
      </c>
      <c r="D219" s="93">
        <f t="shared" si="73"/>
        <v>168000</v>
      </c>
      <c r="E219" s="93">
        <f t="shared" si="73"/>
        <v>197300</v>
      </c>
      <c r="F219" s="93">
        <f t="shared" si="73"/>
        <v>123920</v>
      </c>
      <c r="G219" s="93">
        <f t="shared" si="73"/>
        <v>63590</v>
      </c>
      <c r="H219" s="93">
        <f t="shared" si="73"/>
        <v>25920</v>
      </c>
    </row>
    <row r="220" spans="1:228">
      <c r="A220" s="44"/>
      <c r="B220" s="50" t="s">
        <v>347</v>
      </c>
      <c r="C220" s="93"/>
      <c r="D220" s="92">
        <v>168000</v>
      </c>
      <c r="E220" s="92">
        <v>197300</v>
      </c>
      <c r="F220" s="92">
        <v>123920</v>
      </c>
      <c r="G220" s="72">
        <v>63590</v>
      </c>
      <c r="H220" s="72">
        <v>25920</v>
      </c>
    </row>
    <row r="221" spans="1:228" ht="60">
      <c r="A221" s="44"/>
      <c r="B221" s="50" t="s">
        <v>349</v>
      </c>
      <c r="C221" s="93"/>
      <c r="D221" s="92"/>
      <c r="E221" s="92"/>
      <c r="F221" s="92"/>
      <c r="H221" s="72"/>
    </row>
    <row r="222" spans="1:228" ht="30">
      <c r="A222" s="44"/>
      <c r="B222" s="50" t="s">
        <v>409</v>
      </c>
      <c r="C222" s="93">
        <f t="shared" ref="C222:H222" si="74">C223+C224</f>
        <v>0</v>
      </c>
      <c r="D222" s="93">
        <f t="shared" si="74"/>
        <v>1000</v>
      </c>
      <c r="E222" s="93">
        <f t="shared" si="74"/>
        <v>1000</v>
      </c>
      <c r="F222" s="93">
        <f t="shared" si="74"/>
        <v>120</v>
      </c>
      <c r="G222" s="93">
        <f t="shared" si="74"/>
        <v>76</v>
      </c>
      <c r="H222" s="93">
        <f t="shared" si="74"/>
        <v>76</v>
      </c>
    </row>
    <row r="223" spans="1:228">
      <c r="A223" s="49"/>
      <c r="B223" s="50" t="s">
        <v>347</v>
      </c>
      <c r="C223" s="93"/>
      <c r="D223" s="92">
        <v>1000</v>
      </c>
      <c r="E223" s="92">
        <v>1000</v>
      </c>
      <c r="F223" s="92">
        <v>120</v>
      </c>
      <c r="G223" s="72">
        <v>76</v>
      </c>
      <c r="H223" s="72">
        <v>76</v>
      </c>
    </row>
    <row r="224" spans="1:228" ht="60">
      <c r="A224" s="49"/>
      <c r="B224" s="50" t="s">
        <v>349</v>
      </c>
      <c r="C224" s="93"/>
      <c r="D224" s="92"/>
      <c r="E224" s="92"/>
      <c r="F224" s="92"/>
      <c r="G224" s="72"/>
      <c r="H224" s="72"/>
      <c r="HT224" s="46"/>
    </row>
    <row r="225" spans="1:228" ht="30">
      <c r="A225" s="44"/>
      <c r="B225" s="50" t="s">
        <v>410</v>
      </c>
      <c r="C225" s="93"/>
      <c r="D225" s="92"/>
      <c r="E225" s="92"/>
      <c r="F225" s="92"/>
      <c r="G225" s="72"/>
      <c r="H225" s="72"/>
      <c r="HT225" s="46"/>
    </row>
    <row r="226" spans="1:228">
      <c r="A226" s="49"/>
      <c r="B226" s="50" t="s">
        <v>466</v>
      </c>
      <c r="C226" s="93"/>
      <c r="D226" s="92"/>
      <c r="E226" s="92"/>
      <c r="F226" s="92"/>
      <c r="G226" s="72"/>
      <c r="H226" s="72"/>
    </row>
    <row r="227" spans="1:228">
      <c r="A227" s="49"/>
      <c r="B227" s="51" t="s">
        <v>340</v>
      </c>
      <c r="C227" s="93"/>
      <c r="D227" s="92"/>
      <c r="E227" s="92"/>
      <c r="F227" s="92"/>
      <c r="G227" s="131">
        <v>-844.92</v>
      </c>
      <c r="H227" s="72">
        <v>-380.58</v>
      </c>
    </row>
    <row r="228" spans="1:228" ht="16.5" customHeight="1">
      <c r="A228" s="49" t="s">
        <v>411</v>
      </c>
      <c r="B228" s="71" t="s">
        <v>412</v>
      </c>
      <c r="C228" s="93">
        <f>+C229+C230+C231+C232</f>
        <v>0</v>
      </c>
      <c r="D228" s="93">
        <f t="shared" ref="D228:H228" si="75">+D229+D230+D231+D232</f>
        <v>7651450</v>
      </c>
      <c r="E228" s="93">
        <f t="shared" si="75"/>
        <v>7056280</v>
      </c>
      <c r="F228" s="93">
        <f t="shared" si="75"/>
        <v>4245870</v>
      </c>
      <c r="G228" s="93">
        <f t="shared" si="75"/>
        <v>2861070</v>
      </c>
      <c r="H228" s="93">
        <f t="shared" si="75"/>
        <v>1062190</v>
      </c>
    </row>
    <row r="229" spans="1:228">
      <c r="A229" s="49"/>
      <c r="B229" s="56" t="s">
        <v>394</v>
      </c>
      <c r="C229" s="93"/>
      <c r="D229" s="92">
        <v>7648000</v>
      </c>
      <c r="E229" s="92">
        <v>7052000</v>
      </c>
      <c r="F229" s="92">
        <v>4241590</v>
      </c>
      <c r="G229" s="72">
        <v>2857620</v>
      </c>
      <c r="H229" s="72">
        <v>1059540</v>
      </c>
    </row>
    <row r="230" spans="1:228" ht="30">
      <c r="A230" s="49"/>
      <c r="B230" s="56" t="s">
        <v>404</v>
      </c>
      <c r="C230" s="93"/>
      <c r="D230" s="92"/>
      <c r="E230" s="92"/>
      <c r="F230" s="92"/>
      <c r="G230" s="72"/>
      <c r="H230" s="72"/>
    </row>
    <row r="231" spans="1:228" ht="60">
      <c r="A231" s="49"/>
      <c r="B231" s="56" t="s">
        <v>349</v>
      </c>
      <c r="C231" s="93"/>
      <c r="D231" s="92">
        <v>3450</v>
      </c>
      <c r="E231" s="92">
        <v>4280</v>
      </c>
      <c r="F231" s="92">
        <v>4280</v>
      </c>
      <c r="G231" s="72">
        <v>3450</v>
      </c>
      <c r="H231" s="72">
        <v>2650</v>
      </c>
    </row>
    <row r="232" spans="1:228">
      <c r="A232" s="49"/>
      <c r="B232" s="56" t="s">
        <v>478</v>
      </c>
      <c r="C232" s="93"/>
      <c r="D232" s="92"/>
      <c r="E232" s="92"/>
      <c r="F232" s="92"/>
      <c r="G232" s="72"/>
      <c r="H232" s="72"/>
    </row>
    <row r="233" spans="1:228">
      <c r="A233" s="49"/>
      <c r="B233" s="51" t="s">
        <v>340</v>
      </c>
      <c r="C233" s="93"/>
      <c r="D233" s="92"/>
      <c r="E233" s="92"/>
      <c r="F233" s="92"/>
      <c r="G233" s="72"/>
      <c r="H233" s="72"/>
    </row>
    <row r="234" spans="1:228">
      <c r="A234" s="49" t="s">
        <v>413</v>
      </c>
      <c r="B234" s="47" t="s">
        <v>414</v>
      </c>
      <c r="C234" s="93">
        <f t="shared" ref="C234:H234" si="76">C235+C236</f>
        <v>0</v>
      </c>
      <c r="D234" s="93">
        <f t="shared" si="76"/>
        <v>516000</v>
      </c>
      <c r="E234" s="93">
        <f t="shared" si="76"/>
        <v>500000</v>
      </c>
      <c r="F234" s="93">
        <f t="shared" si="76"/>
        <v>257430</v>
      </c>
      <c r="G234" s="93">
        <f t="shared" si="76"/>
        <v>169370</v>
      </c>
      <c r="H234" s="93">
        <f t="shared" si="76"/>
        <v>69490</v>
      </c>
    </row>
    <row r="235" spans="1:228">
      <c r="A235" s="49"/>
      <c r="B235" s="73" t="s">
        <v>347</v>
      </c>
      <c r="C235" s="93"/>
      <c r="D235" s="92">
        <v>516000</v>
      </c>
      <c r="E235" s="92">
        <v>500000</v>
      </c>
      <c r="F235" s="92">
        <v>257430</v>
      </c>
      <c r="G235" s="124">
        <v>169370</v>
      </c>
      <c r="H235" s="124">
        <v>69490</v>
      </c>
    </row>
    <row r="236" spans="1:228" ht="60">
      <c r="A236" s="49"/>
      <c r="B236" s="73" t="s">
        <v>349</v>
      </c>
      <c r="C236" s="93"/>
      <c r="D236" s="92"/>
      <c r="E236" s="92"/>
      <c r="F236" s="92"/>
      <c r="G236" s="124"/>
      <c r="H236" s="124"/>
    </row>
    <row r="237" spans="1:228">
      <c r="A237" s="49"/>
      <c r="B237" s="51" t="s">
        <v>340</v>
      </c>
      <c r="C237" s="93"/>
      <c r="D237" s="92"/>
      <c r="E237" s="92"/>
      <c r="F237" s="92"/>
      <c r="G237" s="124"/>
      <c r="H237" s="124"/>
    </row>
    <row r="238" spans="1:228">
      <c r="A238" s="49" t="s">
        <v>415</v>
      </c>
      <c r="B238" s="47" t="s">
        <v>416</v>
      </c>
      <c r="C238" s="92">
        <f>+C239+C259</f>
        <v>0</v>
      </c>
      <c r="D238" s="92">
        <f t="shared" ref="D238:H238" si="77">+D239+D259</f>
        <v>129254490</v>
      </c>
      <c r="E238" s="92">
        <f t="shared" si="77"/>
        <v>122689550</v>
      </c>
      <c r="F238" s="92">
        <f t="shared" si="77"/>
        <v>62841990</v>
      </c>
      <c r="G238" s="92">
        <f t="shared" si="77"/>
        <v>39193396</v>
      </c>
      <c r="H238" s="92">
        <f t="shared" si="77"/>
        <v>17560410</v>
      </c>
    </row>
    <row r="239" spans="1:228">
      <c r="A239" s="49" t="s">
        <v>417</v>
      </c>
      <c r="B239" s="47" t="s">
        <v>418</v>
      </c>
      <c r="C239" s="93">
        <f>C240+C243+C244+C245+C247+C250+C253+C256+C246+C257</f>
        <v>0</v>
      </c>
      <c r="D239" s="93">
        <f t="shared" ref="D239:H239" si="78">D240+D243+D244+D245+D247+D250+D253+D256+D246+D257</f>
        <v>129254490</v>
      </c>
      <c r="E239" s="93">
        <f t="shared" si="78"/>
        <v>122689550</v>
      </c>
      <c r="F239" s="93">
        <f t="shared" si="78"/>
        <v>62841990</v>
      </c>
      <c r="G239" s="93">
        <f>G240+G243+G244+G245+G247+G250+G253+G256+G246+G257</f>
        <v>39193396</v>
      </c>
      <c r="H239" s="93">
        <f t="shared" si="78"/>
        <v>17560410</v>
      </c>
    </row>
    <row r="240" spans="1:228">
      <c r="A240" s="49"/>
      <c r="B240" s="50" t="s">
        <v>470</v>
      </c>
      <c r="C240" s="93">
        <f>C241+C242</f>
        <v>0</v>
      </c>
      <c r="D240" s="93">
        <v>120000000</v>
      </c>
      <c r="E240" s="93">
        <v>112829000</v>
      </c>
      <c r="F240" s="92">
        <v>56945440</v>
      </c>
      <c r="G240" s="93">
        <f t="shared" ref="G240:H240" si="79">G241+G242</f>
        <v>35587690</v>
      </c>
      <c r="H240" s="93">
        <f t="shared" si="79"/>
        <v>16213730</v>
      </c>
    </row>
    <row r="241" spans="1:8">
      <c r="A241" s="49"/>
      <c r="B241" s="98" t="s">
        <v>471</v>
      </c>
      <c r="C241" s="93"/>
      <c r="D241" s="92"/>
      <c r="E241" s="92"/>
      <c r="F241" s="92"/>
      <c r="G241" s="72">
        <v>35177951.640000001</v>
      </c>
      <c r="H241" s="72">
        <v>16004060.640000001</v>
      </c>
    </row>
    <row r="242" spans="1:8">
      <c r="A242" s="49"/>
      <c r="B242" s="98" t="s">
        <v>472</v>
      </c>
      <c r="C242" s="93"/>
      <c r="D242" s="92"/>
      <c r="E242" s="92"/>
      <c r="F242" s="92"/>
      <c r="G242" s="72">
        <v>409738.36</v>
      </c>
      <c r="H242" s="72">
        <v>209669.36</v>
      </c>
    </row>
    <row r="243" spans="1:8" ht="60">
      <c r="A243" s="49"/>
      <c r="B243" s="50" t="s">
        <v>349</v>
      </c>
      <c r="C243" s="93"/>
      <c r="D243" s="92">
        <v>89490</v>
      </c>
      <c r="E243" s="92">
        <v>89550</v>
      </c>
      <c r="F243" s="92">
        <v>89550</v>
      </c>
      <c r="G243" s="72">
        <v>76060</v>
      </c>
      <c r="H243" s="72">
        <v>44920</v>
      </c>
    </row>
    <row r="244" spans="1:8" ht="30">
      <c r="A244" s="49"/>
      <c r="B244" s="50" t="s">
        <v>422</v>
      </c>
      <c r="C244" s="93"/>
      <c r="D244" s="92">
        <v>347000</v>
      </c>
      <c r="E244" s="92">
        <v>400000</v>
      </c>
      <c r="F244" s="92">
        <v>263000</v>
      </c>
      <c r="G244" s="72">
        <v>166720</v>
      </c>
      <c r="H244" s="72">
        <v>86370</v>
      </c>
    </row>
    <row r="245" spans="1:8">
      <c r="A245" s="49"/>
      <c r="B245" s="50" t="s">
        <v>423</v>
      </c>
      <c r="C245" s="93"/>
      <c r="D245" s="92">
        <v>6300000</v>
      </c>
      <c r="E245" s="92">
        <v>6670000</v>
      </c>
      <c r="F245" s="92">
        <v>3970000</v>
      </c>
      <c r="G245" s="72">
        <v>1974956</v>
      </c>
      <c r="H245" s="72">
        <v>628570</v>
      </c>
    </row>
    <row r="246" spans="1:8">
      <c r="A246" s="49"/>
      <c r="B246" s="50" t="s">
        <v>478</v>
      </c>
      <c r="C246" s="93"/>
      <c r="D246" s="92"/>
      <c r="E246" s="92"/>
      <c r="F246" s="92"/>
      <c r="G246" s="72"/>
      <c r="H246" s="72"/>
    </row>
    <row r="247" spans="1:8" ht="45">
      <c r="A247" s="49"/>
      <c r="B247" s="50" t="s">
        <v>419</v>
      </c>
      <c r="C247" s="93">
        <f t="shared" ref="C247:H247" si="80">C248+C249</f>
        <v>0</v>
      </c>
      <c r="D247" s="93">
        <f t="shared" si="80"/>
        <v>0</v>
      </c>
      <c r="E247" s="93">
        <f t="shared" si="80"/>
        <v>0</v>
      </c>
      <c r="F247" s="93">
        <f t="shared" si="80"/>
        <v>0</v>
      </c>
      <c r="G247" s="93">
        <f t="shared" si="80"/>
        <v>0</v>
      </c>
      <c r="H247" s="93">
        <f t="shared" si="80"/>
        <v>0</v>
      </c>
    </row>
    <row r="248" spans="1:8">
      <c r="A248" s="49"/>
      <c r="B248" s="50" t="s">
        <v>351</v>
      </c>
      <c r="C248" s="93"/>
      <c r="D248" s="92"/>
      <c r="E248" s="92"/>
      <c r="F248" s="92"/>
      <c r="G248" s="72"/>
      <c r="H248" s="72"/>
    </row>
    <row r="249" spans="1:8" ht="60">
      <c r="A249" s="49"/>
      <c r="B249" s="50" t="s">
        <v>349</v>
      </c>
      <c r="C249" s="93"/>
      <c r="D249" s="92"/>
      <c r="E249" s="92"/>
      <c r="F249" s="92"/>
      <c r="G249" s="72"/>
      <c r="H249" s="72"/>
    </row>
    <row r="250" spans="1:8" ht="30">
      <c r="B250" s="50" t="s">
        <v>420</v>
      </c>
      <c r="C250" s="93">
        <f>C251+C252</f>
        <v>0</v>
      </c>
      <c r="D250" s="93">
        <f t="shared" ref="D250:H250" si="81">D251+D252</f>
        <v>0</v>
      </c>
      <c r="E250" s="93">
        <f t="shared" si="81"/>
        <v>0</v>
      </c>
      <c r="F250" s="93">
        <f t="shared" si="81"/>
        <v>0</v>
      </c>
      <c r="G250" s="93">
        <f t="shared" si="81"/>
        <v>0</v>
      </c>
      <c r="H250" s="93">
        <f t="shared" si="81"/>
        <v>0</v>
      </c>
    </row>
    <row r="251" spans="1:8">
      <c r="B251" s="50" t="s">
        <v>351</v>
      </c>
      <c r="C251" s="93"/>
      <c r="D251" s="92"/>
      <c r="E251" s="92"/>
      <c r="F251" s="92"/>
      <c r="G251" s="124"/>
      <c r="H251" s="124"/>
    </row>
    <row r="252" spans="1:8" ht="60">
      <c r="B252" s="50" t="s">
        <v>349</v>
      </c>
      <c r="C252" s="93"/>
      <c r="D252" s="92"/>
      <c r="E252" s="92"/>
      <c r="F252" s="92"/>
      <c r="G252" s="124"/>
      <c r="H252" s="124"/>
    </row>
    <row r="253" spans="1:8">
      <c r="B253" s="74" t="s">
        <v>421</v>
      </c>
      <c r="C253" s="93">
        <f t="shared" ref="C253:H253" si="82">C254+C255</f>
        <v>0</v>
      </c>
      <c r="D253" s="93">
        <f t="shared" si="82"/>
        <v>2518000</v>
      </c>
      <c r="E253" s="93">
        <f t="shared" si="82"/>
        <v>2701000</v>
      </c>
      <c r="F253" s="93">
        <f t="shared" si="82"/>
        <v>1574000</v>
      </c>
      <c r="G253" s="93">
        <f t="shared" si="82"/>
        <v>1387970</v>
      </c>
      <c r="H253" s="93">
        <f t="shared" si="82"/>
        <v>586820</v>
      </c>
    </row>
    <row r="254" spans="1:8">
      <c r="B254" s="74" t="s">
        <v>351</v>
      </c>
      <c r="C254" s="93"/>
      <c r="D254" s="92">
        <v>2518000</v>
      </c>
      <c r="E254" s="92">
        <v>2701000</v>
      </c>
      <c r="F254" s="92">
        <v>1574000</v>
      </c>
      <c r="G254" s="72">
        <v>1387970</v>
      </c>
      <c r="H254" s="72">
        <v>586820</v>
      </c>
    </row>
    <row r="255" spans="1:8" ht="60">
      <c r="B255" s="74" t="s">
        <v>349</v>
      </c>
      <c r="C255" s="93"/>
      <c r="D255" s="92"/>
      <c r="E255" s="92"/>
      <c r="F255" s="92"/>
      <c r="G255" s="72"/>
      <c r="H255" s="72"/>
    </row>
    <row r="256" spans="1:8">
      <c r="B256" s="74" t="s">
        <v>467</v>
      </c>
      <c r="C256" s="93"/>
      <c r="D256" s="92"/>
      <c r="E256" s="92"/>
      <c r="F256" s="92"/>
      <c r="G256" s="72"/>
      <c r="H256" s="72"/>
    </row>
    <row r="257" spans="1:8">
      <c r="B257" s="74" t="s">
        <v>498</v>
      </c>
      <c r="C257" s="93"/>
      <c r="D257" s="92"/>
      <c r="E257" s="92"/>
      <c r="F257" s="92"/>
      <c r="G257" s="72"/>
      <c r="H257" s="72"/>
    </row>
    <row r="258" spans="1:8">
      <c r="B258" s="51" t="s">
        <v>340</v>
      </c>
      <c r="C258" s="93"/>
      <c r="D258" s="92"/>
      <c r="E258" s="92"/>
      <c r="F258" s="92"/>
      <c r="G258" s="72">
        <v>-678638.61</v>
      </c>
      <c r="H258" s="72">
        <v>-588936.13</v>
      </c>
    </row>
    <row r="259" spans="1:8">
      <c r="A259" s="33" t="s">
        <v>424</v>
      </c>
      <c r="B259" s="47" t="s">
        <v>425</v>
      </c>
      <c r="C259" s="93">
        <f>C260+C261+C262+C263+C264</f>
        <v>0</v>
      </c>
      <c r="D259" s="93">
        <f t="shared" ref="D259:H259" si="83">D260+D261+D262+D263+D264</f>
        <v>0</v>
      </c>
      <c r="E259" s="93">
        <f t="shared" si="83"/>
        <v>0</v>
      </c>
      <c r="F259" s="93">
        <f t="shared" si="83"/>
        <v>0</v>
      </c>
      <c r="G259" s="93">
        <f t="shared" si="83"/>
        <v>0</v>
      </c>
      <c r="H259" s="93">
        <f t="shared" si="83"/>
        <v>0</v>
      </c>
    </row>
    <row r="260" spans="1:8">
      <c r="B260" s="50" t="s">
        <v>347</v>
      </c>
      <c r="C260" s="93"/>
      <c r="D260" s="92"/>
      <c r="E260" s="92"/>
      <c r="F260" s="92"/>
      <c r="G260" s="72"/>
      <c r="H260" s="72"/>
    </row>
    <row r="261" spans="1:8">
      <c r="B261" s="75" t="s">
        <v>426</v>
      </c>
      <c r="C261" s="93"/>
      <c r="D261" s="92"/>
      <c r="E261" s="92"/>
      <c r="F261" s="92"/>
      <c r="G261" s="72"/>
      <c r="H261" s="72"/>
    </row>
    <row r="262" spans="1:8" ht="60">
      <c r="B262" s="75" t="s">
        <v>349</v>
      </c>
      <c r="C262" s="93"/>
      <c r="D262" s="92"/>
      <c r="E262" s="92"/>
      <c r="F262" s="92"/>
      <c r="G262" s="72"/>
      <c r="H262" s="72"/>
    </row>
    <row r="263" spans="1:8">
      <c r="B263" s="75" t="s">
        <v>423</v>
      </c>
      <c r="C263" s="93"/>
      <c r="D263" s="92"/>
      <c r="E263" s="92"/>
      <c r="F263" s="92"/>
      <c r="G263" s="72"/>
      <c r="H263" s="72"/>
    </row>
    <row r="264" spans="1:8">
      <c r="B264" s="75" t="s">
        <v>478</v>
      </c>
      <c r="C264" s="93"/>
      <c r="D264" s="92"/>
      <c r="E264" s="92"/>
      <c r="F264" s="92"/>
      <c r="G264" s="72"/>
      <c r="H264" s="72"/>
    </row>
    <row r="265" spans="1:8">
      <c r="B265" s="51" t="s">
        <v>340</v>
      </c>
      <c r="C265" s="93"/>
      <c r="D265" s="92"/>
      <c r="E265" s="92"/>
      <c r="F265" s="92"/>
      <c r="G265" s="72"/>
      <c r="H265" s="72"/>
    </row>
    <row r="266" spans="1:8">
      <c r="A266" s="33" t="s">
        <v>427</v>
      </c>
      <c r="B266" s="104" t="s">
        <v>499</v>
      </c>
      <c r="C266" s="93">
        <f>C267+C268+C269</f>
        <v>0</v>
      </c>
      <c r="D266" s="93">
        <f t="shared" ref="D266:H266" si="84">D267+D268+D269</f>
        <v>2220000</v>
      </c>
      <c r="E266" s="93">
        <f t="shared" si="84"/>
        <v>2265000</v>
      </c>
      <c r="F266" s="93">
        <f t="shared" si="84"/>
        <v>1256320</v>
      </c>
      <c r="G266" s="93">
        <f t="shared" si="84"/>
        <v>823870</v>
      </c>
      <c r="H266" s="93">
        <f t="shared" si="84"/>
        <v>258410</v>
      </c>
    </row>
    <row r="267" spans="1:8">
      <c r="B267" s="51" t="s">
        <v>351</v>
      </c>
      <c r="C267" s="93"/>
      <c r="D267" s="92">
        <v>2220000</v>
      </c>
      <c r="E267" s="92">
        <v>2265000</v>
      </c>
      <c r="F267" s="92">
        <v>1256320</v>
      </c>
      <c r="G267" s="72">
        <v>823870</v>
      </c>
      <c r="H267" s="72">
        <v>258410</v>
      </c>
    </row>
    <row r="268" spans="1:8" ht="60">
      <c r="B268" s="51" t="s">
        <v>349</v>
      </c>
      <c r="C268" s="93"/>
      <c r="D268" s="92"/>
      <c r="E268" s="92"/>
      <c r="F268" s="92"/>
      <c r="G268" s="72"/>
      <c r="H268" s="72"/>
    </row>
    <row r="269" spans="1:8">
      <c r="B269" s="51" t="s">
        <v>498</v>
      </c>
      <c r="C269" s="93"/>
      <c r="D269" s="92"/>
      <c r="E269" s="92"/>
      <c r="F269" s="92"/>
      <c r="G269" s="72"/>
      <c r="H269" s="72"/>
    </row>
    <row r="270" spans="1:8">
      <c r="B270" s="51" t="s">
        <v>340</v>
      </c>
      <c r="C270" s="93"/>
      <c r="D270" s="92"/>
      <c r="E270" s="92"/>
      <c r="F270" s="92"/>
      <c r="G270" s="72"/>
      <c r="H270" s="72"/>
    </row>
    <row r="271" spans="1:8">
      <c r="A271" s="33" t="s">
        <v>428</v>
      </c>
      <c r="B271" s="104" t="s">
        <v>429</v>
      </c>
      <c r="C271" s="93"/>
      <c r="D271" s="92">
        <v>12815770</v>
      </c>
      <c r="E271" s="92">
        <v>12815770</v>
      </c>
      <c r="F271" s="92">
        <v>12815770</v>
      </c>
      <c r="G271" s="72">
        <v>12815762</v>
      </c>
      <c r="H271" s="72">
        <f>1890412.35+55785.47</f>
        <v>1946197.82</v>
      </c>
    </row>
    <row r="272" spans="1:8">
      <c r="B272" s="51" t="s">
        <v>340</v>
      </c>
      <c r="C272" s="93"/>
      <c r="D272" s="92"/>
      <c r="E272" s="92"/>
      <c r="F272" s="92"/>
      <c r="G272" s="72">
        <v>-67182.77</v>
      </c>
      <c r="H272" s="72">
        <v>-67182.77</v>
      </c>
    </row>
    <row r="273" spans="1:8">
      <c r="B273" s="47" t="s">
        <v>430</v>
      </c>
      <c r="C273" s="93">
        <f>C89+C110+C147+C179+C184+C188+C201+C208+C214+C227+C233+C237+C258+C265+C270+C272</f>
        <v>0</v>
      </c>
      <c r="D273" s="93">
        <f t="shared" ref="D273:H273" si="85">D89+D110+D147+D179+D184+D188+D201+D208+D214+D227+D233+D237+D258+D265+D270+D272</f>
        <v>0</v>
      </c>
      <c r="E273" s="93">
        <f t="shared" si="85"/>
        <v>0</v>
      </c>
      <c r="F273" s="93">
        <f t="shared" si="85"/>
        <v>0</v>
      </c>
      <c r="G273" s="93">
        <f t="shared" si="85"/>
        <v>-834517.94</v>
      </c>
      <c r="H273" s="93">
        <f t="shared" si="85"/>
        <v>-727371.12</v>
      </c>
    </row>
    <row r="274" spans="1:8" ht="30">
      <c r="A274" s="33" t="s">
        <v>203</v>
      </c>
      <c r="B274" s="47" t="s">
        <v>204</v>
      </c>
      <c r="C274" s="93">
        <f t="shared" ref="C274:H275" si="86">C275</f>
        <v>0</v>
      </c>
      <c r="D274" s="93">
        <f t="shared" si="86"/>
        <v>244996000</v>
      </c>
      <c r="E274" s="93">
        <f t="shared" si="86"/>
        <v>244996000</v>
      </c>
      <c r="F274" s="93">
        <f t="shared" si="86"/>
        <v>67150000</v>
      </c>
      <c r="G274" s="93">
        <f t="shared" si="86"/>
        <v>44427076</v>
      </c>
      <c r="H274" s="93">
        <f t="shared" si="86"/>
        <v>22071464</v>
      </c>
    </row>
    <row r="275" spans="1:8">
      <c r="A275" s="33" t="s">
        <v>431</v>
      </c>
      <c r="B275" s="47" t="s">
        <v>432</v>
      </c>
      <c r="C275" s="93">
        <f>C276</f>
        <v>0</v>
      </c>
      <c r="D275" s="93">
        <f t="shared" si="86"/>
        <v>244996000</v>
      </c>
      <c r="E275" s="93">
        <f t="shared" si="86"/>
        <v>244996000</v>
      </c>
      <c r="F275" s="93">
        <f t="shared" si="86"/>
        <v>67150000</v>
      </c>
      <c r="G275" s="93">
        <f t="shared" si="86"/>
        <v>44427076</v>
      </c>
      <c r="H275" s="93">
        <f t="shared" si="86"/>
        <v>22071464</v>
      </c>
    </row>
    <row r="276" spans="1:8" ht="30">
      <c r="A276" s="33" t="s">
        <v>433</v>
      </c>
      <c r="B276" s="47" t="s">
        <v>434</v>
      </c>
      <c r="C276" s="93">
        <f>C277+C278+C279+C280+C284+C285</f>
        <v>0</v>
      </c>
      <c r="D276" s="93">
        <f t="shared" ref="D276:H276" si="87">D277+D278+D279+D280+D284+D285</f>
        <v>244996000</v>
      </c>
      <c r="E276" s="93">
        <f t="shared" si="87"/>
        <v>244996000</v>
      </c>
      <c r="F276" s="93">
        <f t="shared" si="87"/>
        <v>67150000</v>
      </c>
      <c r="G276" s="93">
        <f>G277+G278+G279+G280+G284+G285</f>
        <v>44427076</v>
      </c>
      <c r="H276" s="93">
        <f t="shared" si="87"/>
        <v>22071464</v>
      </c>
    </row>
    <row r="277" spans="1:8" ht="30">
      <c r="B277" s="51" t="s">
        <v>435</v>
      </c>
      <c r="C277" s="93"/>
      <c r="D277" s="92">
        <v>244996000</v>
      </c>
      <c r="E277" s="92">
        <v>244996000</v>
      </c>
      <c r="F277" s="92">
        <v>67150000</v>
      </c>
      <c r="G277" s="93">
        <v>34763870</v>
      </c>
      <c r="H277" s="93">
        <v>17242457</v>
      </c>
    </row>
    <row r="278" spans="1:8" ht="30">
      <c r="B278" s="51" t="s">
        <v>436</v>
      </c>
      <c r="C278" s="93"/>
      <c r="D278" s="92"/>
      <c r="E278" s="92"/>
      <c r="F278" s="92"/>
      <c r="G278" s="93">
        <v>217378</v>
      </c>
      <c r="H278" s="93">
        <v>109212</v>
      </c>
    </row>
    <row r="279" spans="1:8" ht="30">
      <c r="B279" s="51" t="s">
        <v>437</v>
      </c>
      <c r="C279" s="93"/>
      <c r="D279" s="92"/>
      <c r="E279" s="92"/>
      <c r="F279" s="92"/>
      <c r="G279" s="93">
        <v>72985</v>
      </c>
      <c r="H279" s="93">
        <v>35718</v>
      </c>
    </row>
    <row r="280" spans="1:8" ht="30">
      <c r="B280" s="51" t="s">
        <v>438</v>
      </c>
      <c r="C280" s="93">
        <f t="shared" ref="C280:H280" si="88">C281+C282+C283</f>
        <v>0</v>
      </c>
      <c r="D280" s="93"/>
      <c r="E280" s="93"/>
      <c r="F280" s="93"/>
      <c r="G280" s="93">
        <f t="shared" si="88"/>
        <v>4704590</v>
      </c>
      <c r="H280" s="93">
        <f t="shared" si="88"/>
        <v>2351233</v>
      </c>
    </row>
    <row r="281" spans="1:8" ht="75">
      <c r="B281" s="51" t="s">
        <v>439</v>
      </c>
      <c r="C281" s="93"/>
      <c r="D281" s="92"/>
      <c r="E281" s="92"/>
      <c r="F281" s="92"/>
      <c r="G281" s="93">
        <v>1679206</v>
      </c>
      <c r="H281" s="93">
        <v>839259</v>
      </c>
    </row>
    <row r="282" spans="1:8" ht="75">
      <c r="B282" s="51" t="s">
        <v>440</v>
      </c>
      <c r="C282" s="93"/>
      <c r="D282" s="92"/>
      <c r="E282" s="92"/>
      <c r="F282" s="92"/>
      <c r="G282" s="93">
        <v>1624758</v>
      </c>
      <c r="H282" s="93">
        <v>812208</v>
      </c>
    </row>
    <row r="283" spans="1:8" ht="60">
      <c r="B283" s="51" t="s">
        <v>441</v>
      </c>
      <c r="C283" s="93"/>
      <c r="D283" s="92"/>
      <c r="E283" s="92"/>
      <c r="F283" s="92"/>
      <c r="G283" s="93">
        <v>1400626</v>
      </c>
      <c r="H283" s="93">
        <v>699766</v>
      </c>
    </row>
    <row r="284" spans="1:8" ht="120">
      <c r="B284" s="51" t="s">
        <v>474</v>
      </c>
      <c r="C284" s="93"/>
      <c r="D284" s="92"/>
      <c r="E284" s="92"/>
      <c r="F284" s="92"/>
      <c r="G284" s="93">
        <v>1460429</v>
      </c>
      <c r="H284" s="93">
        <v>730556</v>
      </c>
    </row>
    <row r="285" spans="1:8" ht="45">
      <c r="B285" s="104" t="s">
        <v>480</v>
      </c>
      <c r="C285" s="93">
        <f>C286+C287+C288+C289+C290</f>
        <v>0</v>
      </c>
      <c r="D285" s="93"/>
      <c r="E285" s="93"/>
      <c r="F285" s="93"/>
      <c r="G285" s="93">
        <f t="shared" ref="G285:H285" si="89">G286+G287+G288+G289+G290</f>
        <v>3207824</v>
      </c>
      <c r="H285" s="93">
        <f t="shared" si="89"/>
        <v>1602288</v>
      </c>
    </row>
    <row r="286" spans="1:8" ht="45">
      <c r="B286" s="51" t="s">
        <v>481</v>
      </c>
      <c r="C286" s="93"/>
      <c r="D286" s="92"/>
      <c r="E286" s="92"/>
      <c r="F286" s="92"/>
      <c r="G286" s="93">
        <v>468361</v>
      </c>
      <c r="H286" s="93">
        <v>230620</v>
      </c>
    </row>
    <row r="287" spans="1:8" ht="45">
      <c r="B287" s="51" t="s">
        <v>482</v>
      </c>
      <c r="C287" s="93"/>
      <c r="D287" s="92"/>
      <c r="E287" s="92"/>
      <c r="F287" s="92"/>
      <c r="G287" s="93">
        <v>25525</v>
      </c>
      <c r="H287" s="93">
        <v>12519</v>
      </c>
    </row>
    <row r="288" spans="1:8" ht="45">
      <c r="B288" s="51" t="s">
        <v>483</v>
      </c>
      <c r="C288" s="93"/>
      <c r="D288" s="92"/>
      <c r="E288" s="92"/>
      <c r="F288" s="92"/>
      <c r="G288" s="93"/>
      <c r="H288" s="93"/>
    </row>
    <row r="289" spans="1:8" ht="120">
      <c r="B289" s="51" t="s">
        <v>484</v>
      </c>
      <c r="C289" s="93"/>
      <c r="D289" s="92"/>
      <c r="E289" s="92"/>
      <c r="F289" s="92"/>
      <c r="G289" s="93">
        <v>1462332</v>
      </c>
      <c r="H289" s="93">
        <v>738061</v>
      </c>
    </row>
    <row r="290" spans="1:8" ht="75">
      <c r="B290" s="51" t="s">
        <v>485</v>
      </c>
      <c r="C290" s="93"/>
      <c r="D290" s="92"/>
      <c r="E290" s="92"/>
      <c r="F290" s="92"/>
      <c r="G290" s="93">
        <v>1251606</v>
      </c>
      <c r="H290" s="93">
        <v>621088</v>
      </c>
    </row>
    <row r="291" spans="1:8">
      <c r="A291" s="33" t="s">
        <v>442</v>
      </c>
      <c r="B291" s="76" t="s">
        <v>443</v>
      </c>
      <c r="C291" s="96">
        <f>+C292</f>
        <v>0</v>
      </c>
      <c r="D291" s="96">
        <f t="shared" ref="D291:H293" si="90">+D292</f>
        <v>49776000</v>
      </c>
      <c r="E291" s="96">
        <f t="shared" si="90"/>
        <v>49776000</v>
      </c>
      <c r="F291" s="96">
        <f t="shared" si="90"/>
        <v>21950000</v>
      </c>
      <c r="G291" s="96">
        <f t="shared" si="90"/>
        <v>15216859</v>
      </c>
      <c r="H291" s="96">
        <f t="shared" si="90"/>
        <v>7071859</v>
      </c>
    </row>
    <row r="292" spans="1:8">
      <c r="A292" s="33" t="s">
        <v>444</v>
      </c>
      <c r="B292" s="76" t="s">
        <v>196</v>
      </c>
      <c r="C292" s="96">
        <f>+C293</f>
        <v>0</v>
      </c>
      <c r="D292" s="96">
        <f t="shared" si="90"/>
        <v>49776000</v>
      </c>
      <c r="E292" s="96">
        <f t="shared" si="90"/>
        <v>49776000</v>
      </c>
      <c r="F292" s="96">
        <f t="shared" si="90"/>
        <v>21950000</v>
      </c>
      <c r="G292" s="96">
        <f t="shared" si="90"/>
        <v>15216859</v>
      </c>
      <c r="H292" s="96">
        <f t="shared" si="90"/>
        <v>7071859</v>
      </c>
    </row>
    <row r="293" spans="1:8">
      <c r="A293" s="33" t="s">
        <v>445</v>
      </c>
      <c r="B293" s="47" t="s">
        <v>446</v>
      </c>
      <c r="C293" s="96">
        <f>+C294</f>
        <v>0</v>
      </c>
      <c r="D293" s="96">
        <f t="shared" si="90"/>
        <v>49776000</v>
      </c>
      <c r="E293" s="96">
        <f t="shared" si="90"/>
        <v>49776000</v>
      </c>
      <c r="F293" s="96">
        <f t="shared" si="90"/>
        <v>21950000</v>
      </c>
      <c r="G293" s="96">
        <f t="shared" si="90"/>
        <v>15216859</v>
      </c>
      <c r="H293" s="96">
        <f t="shared" si="90"/>
        <v>7071859</v>
      </c>
    </row>
    <row r="294" spans="1:8">
      <c r="A294" s="33" t="s">
        <v>447</v>
      </c>
      <c r="B294" s="76" t="s">
        <v>448</v>
      </c>
      <c r="C294" s="92">
        <f t="shared" ref="C294:H294" si="91">C295</f>
        <v>0</v>
      </c>
      <c r="D294" s="92">
        <f t="shared" si="91"/>
        <v>49776000</v>
      </c>
      <c r="E294" s="92">
        <f t="shared" si="91"/>
        <v>49776000</v>
      </c>
      <c r="F294" s="92">
        <f t="shared" si="91"/>
        <v>21950000</v>
      </c>
      <c r="G294" s="92">
        <f t="shared" si="91"/>
        <v>15216859</v>
      </c>
      <c r="H294" s="92">
        <f t="shared" si="91"/>
        <v>7071859</v>
      </c>
    </row>
    <row r="295" spans="1:8">
      <c r="A295" s="33" t="s">
        <v>449</v>
      </c>
      <c r="B295" s="76" t="s">
        <v>450</v>
      </c>
      <c r="C295" s="92">
        <f t="shared" ref="C295:H295" si="92">C297+C299+C301</f>
        <v>0</v>
      </c>
      <c r="D295" s="92">
        <f t="shared" si="92"/>
        <v>49776000</v>
      </c>
      <c r="E295" s="92">
        <f t="shared" si="92"/>
        <v>49776000</v>
      </c>
      <c r="F295" s="92">
        <f t="shared" si="92"/>
        <v>21950000</v>
      </c>
      <c r="G295" s="92">
        <f t="shared" si="92"/>
        <v>15216859</v>
      </c>
      <c r="H295" s="92">
        <f t="shared" si="92"/>
        <v>7071859</v>
      </c>
    </row>
    <row r="296" spans="1:8">
      <c r="A296" s="33" t="s">
        <v>451</v>
      </c>
      <c r="B296" s="76" t="s">
        <v>452</v>
      </c>
      <c r="C296" s="92">
        <f t="shared" ref="C296:H296" si="93">C297</f>
        <v>0</v>
      </c>
      <c r="D296" s="92">
        <f t="shared" si="93"/>
        <v>33168000</v>
      </c>
      <c r="E296" s="92">
        <f t="shared" si="93"/>
        <v>33168000</v>
      </c>
      <c r="F296" s="92">
        <f t="shared" si="93"/>
        <v>16329000</v>
      </c>
      <c r="G296" s="92">
        <f t="shared" si="93"/>
        <v>11285026</v>
      </c>
      <c r="H296" s="92">
        <f t="shared" si="93"/>
        <v>5752026</v>
      </c>
    </row>
    <row r="297" spans="1:8">
      <c r="A297" s="33" t="s">
        <v>453</v>
      </c>
      <c r="B297" s="77" t="s">
        <v>475</v>
      </c>
      <c r="C297" s="93"/>
      <c r="D297" s="92">
        <v>33168000</v>
      </c>
      <c r="E297" s="92">
        <v>33168000</v>
      </c>
      <c r="F297" s="92">
        <v>16329000</v>
      </c>
      <c r="G297" s="72">
        <v>11285026</v>
      </c>
      <c r="H297" s="72">
        <v>5752026</v>
      </c>
    </row>
    <row r="298" spans="1:8" s="101" customFormat="1">
      <c r="A298" s="102"/>
      <c r="B298" s="103" t="s">
        <v>476</v>
      </c>
      <c r="C298" s="100"/>
      <c r="D298" s="125"/>
      <c r="E298" s="125"/>
      <c r="F298" s="125"/>
      <c r="G298" s="126">
        <v>47675</v>
      </c>
      <c r="H298" s="126">
        <v>26012</v>
      </c>
    </row>
    <row r="299" spans="1:8">
      <c r="A299" s="33" t="s">
        <v>454</v>
      </c>
      <c r="B299" s="77" t="s">
        <v>477</v>
      </c>
      <c r="C299" s="93"/>
      <c r="D299" s="92">
        <v>16608000</v>
      </c>
      <c r="E299" s="92">
        <v>16608000</v>
      </c>
      <c r="F299" s="92">
        <v>5621000</v>
      </c>
      <c r="G299" s="72">
        <v>3931974</v>
      </c>
      <c r="H299" s="72">
        <v>1319974</v>
      </c>
    </row>
    <row r="300" spans="1:8" s="101" customFormat="1">
      <c r="A300" s="102"/>
      <c r="B300" s="103" t="s">
        <v>476</v>
      </c>
      <c r="C300" s="100"/>
      <c r="D300" s="125"/>
      <c r="E300" s="125"/>
      <c r="F300" s="125"/>
      <c r="G300" s="126">
        <v>201065</v>
      </c>
      <c r="H300" s="126">
        <v>84948</v>
      </c>
    </row>
    <row r="301" spans="1:8">
      <c r="B301" s="55" t="s">
        <v>455</v>
      </c>
      <c r="C301" s="93"/>
      <c r="D301" s="92"/>
      <c r="E301" s="92"/>
      <c r="F301" s="92"/>
      <c r="G301" s="72">
        <v>-141</v>
      </c>
      <c r="H301" s="72">
        <v>-141</v>
      </c>
    </row>
    <row r="302" spans="1:8" ht="30">
      <c r="B302" s="106" t="s">
        <v>494</v>
      </c>
      <c r="C302" s="93">
        <f>C303</f>
        <v>0</v>
      </c>
      <c r="D302" s="93">
        <f t="shared" ref="D302:H302" si="94">D303</f>
        <v>0</v>
      </c>
      <c r="E302" s="93">
        <f t="shared" si="94"/>
        <v>0</v>
      </c>
      <c r="F302" s="93">
        <f t="shared" si="94"/>
        <v>0</v>
      </c>
      <c r="G302" s="93">
        <f t="shared" si="94"/>
        <v>0</v>
      </c>
      <c r="H302" s="93">
        <f t="shared" si="94"/>
        <v>0</v>
      </c>
    </row>
    <row r="303" spans="1:8" ht="30">
      <c r="B303" s="73" t="s">
        <v>500</v>
      </c>
      <c r="C303" s="93">
        <f>C304+C305</f>
        <v>0</v>
      </c>
      <c r="D303" s="93">
        <f t="shared" ref="D303:H303" si="95">D304+D305</f>
        <v>0</v>
      </c>
      <c r="E303" s="93">
        <f t="shared" si="95"/>
        <v>0</v>
      </c>
      <c r="F303" s="93">
        <f t="shared" si="95"/>
        <v>0</v>
      </c>
      <c r="G303" s="93">
        <f t="shared" si="95"/>
        <v>0</v>
      </c>
      <c r="H303" s="93">
        <f t="shared" si="95"/>
        <v>0</v>
      </c>
    </row>
    <row r="304" spans="1:8">
      <c r="B304" s="73" t="s">
        <v>456</v>
      </c>
      <c r="C304" s="93"/>
      <c r="D304" s="92"/>
      <c r="E304" s="92"/>
      <c r="F304" s="92"/>
      <c r="G304" s="72"/>
      <c r="H304" s="72"/>
    </row>
    <row r="305" spans="2:8">
      <c r="B305" s="73" t="s">
        <v>457</v>
      </c>
      <c r="C305" s="93"/>
      <c r="D305" s="92"/>
      <c r="E305" s="92"/>
      <c r="F305" s="92"/>
      <c r="G305" s="72"/>
      <c r="H305" s="72"/>
    </row>
    <row r="306" spans="2:8" ht="30">
      <c r="B306" s="78" t="s">
        <v>208</v>
      </c>
      <c r="C306" s="97">
        <f>C307</f>
        <v>0</v>
      </c>
      <c r="D306" s="97">
        <f t="shared" ref="D306:H306" si="96">D307</f>
        <v>0</v>
      </c>
      <c r="E306" s="97">
        <f t="shared" si="96"/>
        <v>0</v>
      </c>
      <c r="F306" s="97">
        <f t="shared" si="96"/>
        <v>0</v>
      </c>
      <c r="G306" s="97">
        <f t="shared" si="96"/>
        <v>0</v>
      </c>
      <c r="H306" s="97">
        <f t="shared" si="96"/>
        <v>0</v>
      </c>
    </row>
    <row r="307" spans="2:8">
      <c r="B307" s="78" t="s">
        <v>473</v>
      </c>
      <c r="C307" s="97">
        <f>C308+C309</f>
        <v>0</v>
      </c>
      <c r="D307" s="97">
        <f t="shared" ref="D307:H307" si="97">D308+D309</f>
        <v>0</v>
      </c>
      <c r="E307" s="97">
        <f t="shared" si="97"/>
        <v>0</v>
      </c>
      <c r="F307" s="97">
        <f t="shared" si="97"/>
        <v>0</v>
      </c>
      <c r="G307" s="97">
        <f t="shared" si="97"/>
        <v>0</v>
      </c>
      <c r="H307" s="97">
        <f t="shared" si="97"/>
        <v>0</v>
      </c>
    </row>
    <row r="308" spans="2:8">
      <c r="B308" s="79" t="s">
        <v>458</v>
      </c>
      <c r="C308" s="72"/>
      <c r="D308" s="92"/>
      <c r="E308" s="92"/>
      <c r="F308" s="92"/>
      <c r="G308" s="72"/>
      <c r="H308" s="72"/>
    </row>
    <row r="309" spans="2:8">
      <c r="B309" s="79" t="s">
        <v>459</v>
      </c>
      <c r="C309" s="72"/>
      <c r="D309" s="92"/>
      <c r="E309" s="92"/>
      <c r="F309" s="92"/>
      <c r="G309" s="72"/>
      <c r="H309" s="72"/>
    </row>
    <row r="310" spans="2:8" ht="30">
      <c r="B310" s="107" t="s">
        <v>495</v>
      </c>
      <c r="C310" s="108">
        <f>C311+C312</f>
        <v>0</v>
      </c>
      <c r="D310" s="108">
        <f t="shared" ref="D310:H310" si="98">D311+D312</f>
        <v>0</v>
      </c>
      <c r="E310" s="108">
        <f t="shared" si="98"/>
        <v>0</v>
      </c>
      <c r="F310" s="108">
        <f t="shared" si="98"/>
        <v>0</v>
      </c>
      <c r="G310" s="108">
        <f t="shared" si="98"/>
        <v>0</v>
      </c>
      <c r="H310" s="108">
        <f t="shared" si="98"/>
        <v>0</v>
      </c>
    </row>
    <row r="311" spans="2:8">
      <c r="B311" s="79" t="s">
        <v>501</v>
      </c>
      <c r="C311" s="72"/>
      <c r="D311" s="92"/>
      <c r="E311" s="92"/>
      <c r="F311" s="92"/>
      <c r="G311" s="72"/>
      <c r="H311" s="72"/>
    </row>
    <row r="312" spans="2:8">
      <c r="B312" s="79" t="s">
        <v>502</v>
      </c>
      <c r="C312" s="72"/>
      <c r="D312" s="92"/>
      <c r="E312" s="92"/>
      <c r="F312" s="92"/>
      <c r="G312" s="72"/>
      <c r="H312" s="72"/>
    </row>
    <row r="313" spans="2:8">
      <c r="B313" s="78" t="s">
        <v>460</v>
      </c>
      <c r="C313" s="97">
        <f>C314</f>
        <v>0</v>
      </c>
      <c r="D313" s="97">
        <f t="shared" ref="D313:H314" si="99">D314</f>
        <v>0</v>
      </c>
      <c r="E313" s="97">
        <f t="shared" si="99"/>
        <v>0</v>
      </c>
      <c r="F313" s="97">
        <f t="shared" si="99"/>
        <v>0</v>
      </c>
      <c r="G313" s="97">
        <f t="shared" si="99"/>
        <v>0</v>
      </c>
      <c r="H313" s="97">
        <f t="shared" si="99"/>
        <v>0</v>
      </c>
    </row>
    <row r="314" spans="2:8">
      <c r="B314" s="78" t="s">
        <v>196</v>
      </c>
      <c r="C314" s="97">
        <f>C315</f>
        <v>0</v>
      </c>
      <c r="D314" s="97">
        <f t="shared" si="99"/>
        <v>0</v>
      </c>
      <c r="E314" s="97">
        <f t="shared" si="99"/>
        <v>0</v>
      </c>
      <c r="F314" s="97">
        <f t="shared" si="99"/>
        <v>0</v>
      </c>
      <c r="G314" s="97">
        <f t="shared" si="99"/>
        <v>0</v>
      </c>
      <c r="H314" s="97">
        <f t="shared" si="99"/>
        <v>0</v>
      </c>
    </row>
    <row r="315" spans="2:8" ht="30">
      <c r="B315" s="78" t="s">
        <v>208</v>
      </c>
      <c r="C315" s="97">
        <f>C318</f>
        <v>0</v>
      </c>
      <c r="D315" s="97">
        <f t="shared" ref="D315:H315" si="100">D318</f>
        <v>0</v>
      </c>
      <c r="E315" s="97">
        <f t="shared" si="100"/>
        <v>0</v>
      </c>
      <c r="F315" s="97">
        <f t="shared" si="100"/>
        <v>0</v>
      </c>
      <c r="G315" s="97">
        <f t="shared" si="100"/>
        <v>0</v>
      </c>
      <c r="H315" s="97">
        <f t="shared" si="100"/>
        <v>0</v>
      </c>
    </row>
    <row r="316" spans="2:8">
      <c r="B316" s="78" t="s">
        <v>221</v>
      </c>
      <c r="C316" s="97">
        <f t="shared" ref="C316:H321" si="101">C317</f>
        <v>0</v>
      </c>
      <c r="D316" s="97">
        <f t="shared" si="101"/>
        <v>0</v>
      </c>
      <c r="E316" s="97">
        <f t="shared" si="101"/>
        <v>0</v>
      </c>
      <c r="F316" s="97">
        <f t="shared" si="101"/>
        <v>0</v>
      </c>
      <c r="G316" s="97">
        <f t="shared" si="101"/>
        <v>0</v>
      </c>
      <c r="H316" s="97">
        <f t="shared" si="101"/>
        <v>0</v>
      </c>
    </row>
    <row r="317" spans="2:8">
      <c r="B317" s="78" t="s">
        <v>196</v>
      </c>
      <c r="C317" s="97">
        <f t="shared" si="101"/>
        <v>0</v>
      </c>
      <c r="D317" s="97">
        <f t="shared" si="101"/>
        <v>0</v>
      </c>
      <c r="E317" s="97">
        <f t="shared" si="101"/>
        <v>0</v>
      </c>
      <c r="F317" s="97">
        <f t="shared" si="101"/>
        <v>0</v>
      </c>
      <c r="G317" s="97">
        <f t="shared" si="101"/>
        <v>0</v>
      </c>
      <c r="H317" s="97">
        <f t="shared" si="101"/>
        <v>0</v>
      </c>
    </row>
    <row r="318" spans="2:8" ht="30">
      <c r="B318" s="107" t="s">
        <v>208</v>
      </c>
      <c r="C318" s="97">
        <f t="shared" si="101"/>
        <v>0</v>
      </c>
      <c r="D318" s="97">
        <f t="shared" si="101"/>
        <v>0</v>
      </c>
      <c r="E318" s="97">
        <f t="shared" si="101"/>
        <v>0</v>
      </c>
      <c r="F318" s="97">
        <f t="shared" si="101"/>
        <v>0</v>
      </c>
      <c r="G318" s="97">
        <f t="shared" si="101"/>
        <v>0</v>
      </c>
      <c r="H318" s="97">
        <f t="shared" si="101"/>
        <v>0</v>
      </c>
    </row>
    <row r="319" spans="2:8">
      <c r="B319" s="78" t="s">
        <v>473</v>
      </c>
      <c r="C319" s="97">
        <f t="shared" si="101"/>
        <v>0</v>
      </c>
      <c r="D319" s="97">
        <f t="shared" si="101"/>
        <v>0</v>
      </c>
      <c r="E319" s="97">
        <f t="shared" si="101"/>
        <v>0</v>
      </c>
      <c r="F319" s="97">
        <f t="shared" si="101"/>
        <v>0</v>
      </c>
      <c r="G319" s="97">
        <f t="shared" si="101"/>
        <v>0</v>
      </c>
      <c r="H319" s="97">
        <f t="shared" si="101"/>
        <v>0</v>
      </c>
    </row>
    <row r="320" spans="2:8">
      <c r="B320" s="78" t="s">
        <v>459</v>
      </c>
      <c r="C320" s="97">
        <f t="shared" si="101"/>
        <v>0</v>
      </c>
      <c r="D320" s="97">
        <f t="shared" si="101"/>
        <v>0</v>
      </c>
      <c r="E320" s="97">
        <f t="shared" si="101"/>
        <v>0</v>
      </c>
      <c r="F320" s="97">
        <f t="shared" si="101"/>
        <v>0</v>
      </c>
      <c r="G320" s="97">
        <f t="shared" si="101"/>
        <v>0</v>
      </c>
      <c r="H320" s="97">
        <f t="shared" si="101"/>
        <v>0</v>
      </c>
    </row>
    <row r="321" spans="1:8">
      <c r="B321" s="78" t="s">
        <v>461</v>
      </c>
      <c r="C321" s="97">
        <f t="shared" si="101"/>
        <v>0</v>
      </c>
      <c r="D321" s="97">
        <f t="shared" si="101"/>
        <v>0</v>
      </c>
      <c r="E321" s="97">
        <f t="shared" si="101"/>
        <v>0</v>
      </c>
      <c r="F321" s="97">
        <f t="shared" si="101"/>
        <v>0</v>
      </c>
      <c r="G321" s="97">
        <f t="shared" si="101"/>
        <v>0</v>
      </c>
      <c r="H321" s="97">
        <f t="shared" si="101"/>
        <v>0</v>
      </c>
    </row>
    <row r="322" spans="1:8">
      <c r="B322" s="79" t="s">
        <v>462</v>
      </c>
      <c r="C322" s="72"/>
      <c r="D322" s="92"/>
      <c r="E322" s="92"/>
      <c r="F322" s="92"/>
      <c r="G322" s="72"/>
      <c r="H322" s="72"/>
    </row>
    <row r="323" spans="1:8">
      <c r="B323" s="127"/>
      <c r="C323" s="37"/>
    </row>
    <row r="324" spans="1:8">
      <c r="B324" s="12"/>
      <c r="C324" s="37"/>
    </row>
    <row r="325" spans="1:8" ht="15.75">
      <c r="A325" s="110" t="s">
        <v>503</v>
      </c>
      <c r="B325" s="111"/>
      <c r="C325" s="37"/>
      <c r="D325" s="109"/>
    </row>
    <row r="326" spans="1:8">
      <c r="A326" s="32"/>
      <c r="B326" s="112"/>
      <c r="C326" s="37"/>
      <c r="D326" s="109"/>
    </row>
    <row r="327" spans="1:8" ht="15.75">
      <c r="A327" s="113"/>
      <c r="B327" s="114" t="s">
        <v>504</v>
      </c>
      <c r="C327" s="37"/>
      <c r="D327" s="115" t="s">
        <v>505</v>
      </c>
    </row>
    <row r="328" spans="1:8">
      <c r="A328" s="32"/>
      <c r="B328" s="24" t="s">
        <v>512</v>
      </c>
      <c r="C328" s="37"/>
      <c r="D328" s="116" t="s">
        <v>507</v>
      </c>
    </row>
    <row r="329" spans="1:8">
      <c r="C329" s="37"/>
      <c r="D329" s="116"/>
    </row>
    <row r="330" spans="1:8">
      <c r="C330" s="37"/>
      <c r="D330" s="116"/>
    </row>
    <row r="331" spans="1:8">
      <c r="C331" s="37"/>
      <c r="D331" s="117" t="s">
        <v>508</v>
      </c>
    </row>
    <row r="332" spans="1:8">
      <c r="C332" s="37"/>
      <c r="D332" s="116" t="s">
        <v>509</v>
      </c>
    </row>
    <row r="333" spans="1:8">
      <c r="C333" s="37"/>
    </row>
    <row r="334" spans="1:8">
      <c r="C334" s="37"/>
      <c r="D334" s="119" t="s">
        <v>510</v>
      </c>
    </row>
    <row r="335" spans="1:8">
      <c r="C335" s="37"/>
      <c r="D335" s="24" t="s">
        <v>511</v>
      </c>
    </row>
  </sheetData>
  <protectedRanges>
    <protectedRange sqref="C1:C3 B3" name="Zonă1_1" securityDescriptor="O:WDG:WDD:(A;;CC;;;WD)"/>
    <protectedRange sqref="G71:H71 G39:H42 G172:H174 G63:H67 G82:H86 G55:H58 G216:H216 G37:H37 G104:H110 G93:H95 G125:H126 G131:H132 G164:H166 G176:H179 G223:H227 G144:H147 G159:H162 G168:H169 G97:H98 G122:H123 G47:H52 G192:H194 G128:H129 G138:H142 G150:H151 G153:H154 G156:H157 G27:H35 G116:H117 G119:H120 G100:H101" name="Zonă3"/>
    <protectedRange sqref="B2" name="Zonă1_1_1_1_1_1" securityDescriptor="O:WDG:WDD:(A;;CC;;;WD)"/>
  </protectedRanges>
  <printOptions horizontalCentered="1"/>
  <pageMargins left="0.74803149606299213" right="0.74803149606299213" top="0.19685039370078741" bottom="0.19685039370078741" header="0.15748031496062992" footer="0.15748031496062992"/>
  <pageSetup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Fanica ORMAN</cp:lastModifiedBy>
  <cp:lastPrinted>2024-03-11T07:48:43Z</cp:lastPrinted>
  <dcterms:created xsi:type="dcterms:W3CDTF">2023-02-07T08:41:31Z</dcterms:created>
  <dcterms:modified xsi:type="dcterms:W3CDTF">2024-03-11T07:49:23Z</dcterms:modified>
</cp:coreProperties>
</file>